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5" yWindow="6405" windowWidth="25125" windowHeight="5910" firstSheet="8" activeTab="11"/>
  </bookViews>
  <sheets>
    <sheet name="2013" sheetId="9" state="hidden" r:id="rId1"/>
    <sheet name="2014" sheetId="8" state="hidden" r:id="rId2"/>
    <sheet name="2015 " sheetId="7" state="hidden" r:id="rId3"/>
    <sheet name="2016" sheetId="11" state="hidden" r:id="rId4"/>
    <sheet name="2017" sheetId="12" state="hidden" r:id="rId5"/>
    <sheet name="2018" sheetId="13" state="hidden" r:id="rId6"/>
    <sheet name="2019" sheetId="14" state="hidden" r:id="rId7"/>
    <sheet name="2020" sheetId="15" state="hidden" r:id="rId8"/>
    <sheet name="2021" sheetId="16" r:id="rId9"/>
    <sheet name="2022" sheetId="17" r:id="rId10"/>
    <sheet name="2023" sheetId="18" r:id="rId11"/>
    <sheet name="2024" sheetId="19" r:id="rId12"/>
  </sheets>
  <calcPr calcId="162913"/>
</workbook>
</file>

<file path=xl/calcChain.xml><?xml version="1.0" encoding="utf-8"?>
<calcChain xmlns="http://schemas.openxmlformats.org/spreadsheetml/2006/main">
  <c r="N11" i="19" l="1"/>
  <c r="M11" i="19"/>
  <c r="L11" i="19"/>
  <c r="K11" i="19"/>
  <c r="J11" i="19"/>
  <c r="I11" i="19"/>
  <c r="H11" i="19"/>
  <c r="G11" i="19"/>
  <c r="F11" i="19"/>
  <c r="E11" i="19"/>
  <c r="D11" i="19"/>
  <c r="C11" i="19"/>
  <c r="C11" i="18" l="1"/>
  <c r="AG10" i="16"/>
  <c r="AG8" i="16"/>
  <c r="AG7" i="16"/>
  <c r="AG6" i="16"/>
  <c r="AG5" i="16"/>
  <c r="F11" i="18"/>
  <c r="N11" i="18"/>
  <c r="M11" i="18"/>
  <c r="L11" i="18"/>
  <c r="K11" i="18"/>
  <c r="J11" i="18"/>
  <c r="I11" i="18"/>
  <c r="H11" i="18"/>
  <c r="G11" i="18"/>
  <c r="E11" i="18"/>
  <c r="D11" i="18"/>
  <c r="V10" i="15" l="1"/>
  <c r="V8" i="15"/>
  <c r="V7" i="15"/>
  <c r="V6" i="15"/>
  <c r="V5" i="15"/>
  <c r="AR11" i="17"/>
  <c r="AN11" i="17"/>
  <c r="AJ11" i="17"/>
  <c r="AF11" i="17"/>
  <c r="AC11" i="17"/>
  <c r="AB11" i="17"/>
  <c r="X11" i="17"/>
  <c r="T11" i="17"/>
  <c r="Q11" i="17"/>
  <c r="J11" i="17"/>
  <c r="G11" i="17"/>
  <c r="D11" i="17"/>
  <c r="U11" i="16" l="1"/>
  <c r="W11" i="16"/>
  <c r="C10" i="16"/>
  <c r="C8" i="16"/>
  <c r="C7" i="16"/>
  <c r="C5" i="16"/>
  <c r="C6" i="16"/>
  <c r="AF11" i="16"/>
  <c r="AC11" i="16"/>
  <c r="Z11" i="16"/>
  <c r="T11" i="16"/>
  <c r="Q11" i="16"/>
  <c r="N11" i="16"/>
  <c r="L11" i="16"/>
  <c r="I11" i="16"/>
  <c r="G11" i="16"/>
  <c r="E11" i="16"/>
  <c r="C11" i="16"/>
  <c r="O10" i="14"/>
  <c r="O8" i="14"/>
  <c r="O7" i="14"/>
  <c r="O6" i="14"/>
  <c r="O5" i="14"/>
  <c r="Q6" i="14"/>
  <c r="Q7" i="14"/>
  <c r="Q8" i="14"/>
  <c r="Q10" i="14"/>
  <c r="Q5" i="14"/>
  <c r="K11" i="15"/>
  <c r="U11" i="15"/>
  <c r="S11" i="15"/>
  <c r="Q11" i="15"/>
  <c r="M11" i="15"/>
  <c r="I11" i="15"/>
  <c r="H11" i="15"/>
  <c r="F11" i="15"/>
  <c r="E11" i="15"/>
  <c r="D11" i="15"/>
  <c r="C11" i="15"/>
  <c r="N11" i="14"/>
  <c r="M11" i="14"/>
  <c r="L11" i="14"/>
  <c r="K11" i="14"/>
  <c r="J11" i="14"/>
  <c r="H11" i="14"/>
  <c r="G11" i="14"/>
  <c r="F11" i="14"/>
  <c r="E11" i="14"/>
  <c r="D11" i="14"/>
  <c r="C11" i="14"/>
  <c r="N11" i="13"/>
  <c r="M11" i="13"/>
  <c r="L11" i="13"/>
  <c r="K11" i="13"/>
  <c r="J11" i="13"/>
  <c r="I11" i="13"/>
  <c r="H11" i="13"/>
  <c r="G11" i="13"/>
  <c r="F11" i="13"/>
  <c r="E11" i="13"/>
  <c r="D11" i="13"/>
  <c r="C11" i="13"/>
  <c r="J11" i="12"/>
  <c r="I11" i="12"/>
  <c r="G11" i="12"/>
  <c r="N11" i="12"/>
  <c r="M11" i="12"/>
  <c r="L11" i="12"/>
  <c r="K11" i="12"/>
  <c r="H11" i="12"/>
  <c r="F11" i="12"/>
  <c r="E11" i="12"/>
  <c r="D11" i="12"/>
  <c r="C11" i="12"/>
  <c r="N11" i="11"/>
  <c r="M11" i="11"/>
  <c r="L11" i="11"/>
  <c r="K11" i="11"/>
  <c r="J11" i="11"/>
  <c r="I11" i="11"/>
  <c r="H11" i="11"/>
  <c r="G11" i="11"/>
  <c r="F11" i="11"/>
  <c r="E11" i="11"/>
  <c r="D11" i="11"/>
  <c r="C11" i="11"/>
  <c r="N11" i="7"/>
  <c r="N12" i="9"/>
  <c r="M12" i="9"/>
  <c r="L12" i="9"/>
  <c r="K12" i="9"/>
  <c r="J12" i="9"/>
  <c r="I12" i="9"/>
  <c r="H12" i="9"/>
  <c r="G12" i="9"/>
  <c r="F12" i="9"/>
  <c r="E12" i="9"/>
  <c r="D12" i="9"/>
  <c r="C12" i="9"/>
  <c r="N11" i="8"/>
  <c r="M11" i="8"/>
  <c r="L11" i="8"/>
  <c r="K11" i="8"/>
  <c r="J11" i="8"/>
  <c r="I11" i="8"/>
  <c r="H11" i="8"/>
  <c r="G11" i="8"/>
  <c r="F11" i="8"/>
  <c r="E11" i="8"/>
  <c r="D11" i="8"/>
  <c r="C11" i="8"/>
  <c r="E11" i="7"/>
  <c r="D11" i="7"/>
  <c r="F11" i="7"/>
  <c r="G11" i="7"/>
  <c r="H11" i="7"/>
  <c r="I11" i="7"/>
  <c r="J11" i="7"/>
  <c r="K11" i="7"/>
  <c r="L11" i="7"/>
  <c r="M11" i="7"/>
  <c r="C11" i="7"/>
</calcChain>
</file>

<file path=xl/sharedStrings.xml><?xml version="1.0" encoding="utf-8"?>
<sst xmlns="http://schemas.openxmlformats.org/spreadsheetml/2006/main" count="277" uniqueCount="38">
  <si>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</si>
  <si>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</si>
  <si>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</si>
  <si>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</si>
  <si>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</si>
  <si>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</si>
  <si>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</si>
  <si>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</si>
  <si>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</si>
  <si>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</si>
  <si>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</si>
  <si>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</si>
  <si>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</si>
  <si>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</si>
  <si>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</si>
  <si>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</si>
  <si>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</si>
  <si>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</si>
  <si>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</si>
  <si>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ВН1</t>
  </si>
  <si>
    <t>Прочие потребители, кВтч</t>
  </si>
  <si>
    <t>Население, кВтч</t>
  </si>
  <si>
    <t>ОАО "МРСК Центра и Приволжья" - "Кировэнерго"</t>
  </si>
  <si>
    <t>Информация о фактическом полезном отпуске электрической энергии (мощности) потребителям ООО "РУСЭНЕРГОСБЫТ" в границах Кировской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</si>
  <si>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Кировской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</si>
  <si>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Кировской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</si>
  <si>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Кировской области в разрезе ТСО за 2016 год</t>
  </si>
  <si>
    <t>ПАО "МРСК Центра и Приволжья" - "Кировэнерго"</t>
  </si>
  <si>
    <t>Информация о фактическом полезном отпуске электрической энергии (мощности) потребителям ООО "РУСЭНЕРГОСБЫТ" в границах Кировской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</si>
  <si>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Кировской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</si>
  <si>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Кировской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</si>
  <si>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Кировской области в разрезе ТСО за 2020 год</t>
  </si>
  <si>
    <t>филиал ПАО "МРСК Центра и Приволжья" - "Кировэнерго"</t>
  </si>
  <si>
    <t>Информация о фактическом полезном отпуске электрической энергии (мощности) потребителям ООО "РУСЭНЕРГОСБЫТ" в границах Кировской области в разрезе ТСО за 2021 год</t>
  </si>
  <si>
    <t>филиал ПАО "Россети Центр и Приволжья" - "Кировэнерго"</t>
  </si>
  <si>
    <t>Информация о фактическом полезном отпуске электрической энергии (мощности) потребителям ООО "РУСЭНЕРГОСБЫТ" в границах Кировской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</si>
  <si>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Кировской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</si>
  <si>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Кировской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</si>
</sst>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5" fontId="2" fillId="0" borderId="0" xfId="1" applyNumberFormat="1" applyFont="1"/>
    <xf numFmtId="3" fontId="4" fillId="0" borderId="0" xfId="0" applyNumberFormat="1" applyFont="1"/>
    <xf numFmtId="0" fontId="4" fillId="0" borderId="0" xfId="0" applyFont="1"/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J3" sqref="J3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5" t="s">
        <v>22</v>
      </c>
      <c r="B4" s="17" t="s">
        <v>20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ht="22.5" customHeight="1" x14ac:dyDescent="0.25">
      <c r="A5" s="16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6"/>
      <c r="B6" s="5" t="s">
        <v>14</v>
      </c>
      <c r="C6" s="3">
        <v>34615595</v>
      </c>
      <c r="D6" s="3">
        <v>29052608</v>
      </c>
      <c r="E6" s="3">
        <v>34188566</v>
      </c>
      <c r="F6" s="3">
        <v>30855954</v>
      </c>
      <c r="G6" s="3">
        <v>29735602</v>
      </c>
      <c r="H6" s="3">
        <v>27382689</v>
      </c>
      <c r="I6" s="3">
        <v>27730548</v>
      </c>
      <c r="J6" s="3">
        <v>26714942</v>
      </c>
      <c r="K6" s="3">
        <v>25468854</v>
      </c>
      <c r="L6" s="3">
        <v>29789505</v>
      </c>
      <c r="M6" s="3">
        <v>32216256</v>
      </c>
      <c r="N6" s="3">
        <v>35704736</v>
      </c>
    </row>
    <row r="7" spans="1:14" ht="22.5" customHeight="1" x14ac:dyDescent="0.25">
      <c r="A7" s="16"/>
      <c r="B7" s="5" t="s">
        <v>15</v>
      </c>
      <c r="C7" s="3">
        <v>12324</v>
      </c>
      <c r="D7" s="3">
        <v>12478</v>
      </c>
      <c r="E7" s="3">
        <v>12740</v>
      </c>
      <c r="F7" s="3">
        <v>12740</v>
      </c>
      <c r="G7" s="3">
        <v>9620</v>
      </c>
      <c r="H7" s="3">
        <v>7180</v>
      </c>
      <c r="I7" s="3">
        <v>5980</v>
      </c>
      <c r="J7" s="3">
        <v>3380</v>
      </c>
      <c r="K7" s="3">
        <v>1380</v>
      </c>
      <c r="L7" s="3">
        <v>660</v>
      </c>
      <c r="M7" s="3">
        <v>1180</v>
      </c>
      <c r="N7" s="3">
        <v>1340</v>
      </c>
    </row>
    <row r="8" spans="1:14" ht="22.5" customHeight="1" x14ac:dyDescent="0.25">
      <c r="A8" s="16"/>
      <c r="B8" s="5" t="s">
        <v>16</v>
      </c>
      <c r="C8" s="3">
        <v>718896</v>
      </c>
      <c r="D8" s="3">
        <v>700504</v>
      </c>
      <c r="E8" s="3">
        <v>737570</v>
      </c>
      <c r="F8" s="3">
        <v>632476</v>
      </c>
      <c r="G8" s="3">
        <v>667284</v>
      </c>
      <c r="H8" s="3">
        <v>430673</v>
      </c>
      <c r="I8" s="3">
        <v>455922</v>
      </c>
      <c r="J8" s="3">
        <v>466120</v>
      </c>
      <c r="K8" s="3">
        <v>620435</v>
      </c>
      <c r="L8" s="3">
        <v>667745</v>
      </c>
      <c r="M8" s="3">
        <v>674390</v>
      </c>
      <c r="N8" s="3">
        <v>612107</v>
      </c>
    </row>
    <row r="9" spans="1:14" ht="22.5" customHeight="1" x14ac:dyDescent="0.25">
      <c r="A9" s="16"/>
      <c r="B9" s="5" t="s">
        <v>17</v>
      </c>
      <c r="C9" s="3">
        <v>429431</v>
      </c>
      <c r="D9" s="3">
        <v>479407</v>
      </c>
      <c r="E9" s="3">
        <v>406882</v>
      </c>
      <c r="F9" s="3">
        <v>371888</v>
      </c>
      <c r="G9" s="3">
        <v>321755</v>
      </c>
      <c r="H9" s="3">
        <v>296639</v>
      </c>
      <c r="I9" s="3">
        <v>313555</v>
      </c>
      <c r="J9" s="3">
        <v>296563</v>
      </c>
      <c r="K9" s="3">
        <v>320391</v>
      </c>
      <c r="L9" s="3">
        <v>364246</v>
      </c>
      <c r="M9" s="3">
        <v>379749</v>
      </c>
      <c r="N9" s="3">
        <v>369984</v>
      </c>
    </row>
    <row r="10" spans="1:14" ht="22.5" customHeight="1" x14ac:dyDescent="0.25">
      <c r="A10" s="16"/>
      <c r="B10" s="17" t="s">
        <v>21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22.5" customHeight="1" x14ac:dyDescent="0.25">
      <c r="A11" s="16"/>
      <c r="B11" s="4"/>
      <c r="C11" s="3">
        <v>1088158</v>
      </c>
      <c r="D11" s="3">
        <v>1059415</v>
      </c>
      <c r="E11" s="3">
        <v>1018011</v>
      </c>
      <c r="F11" s="3">
        <v>980089</v>
      </c>
      <c r="G11" s="3">
        <v>966617</v>
      </c>
      <c r="H11" s="3">
        <v>1033299</v>
      </c>
      <c r="I11" s="3">
        <v>983152</v>
      </c>
      <c r="J11" s="3">
        <v>771124</v>
      </c>
      <c r="K11" s="3">
        <v>967579</v>
      </c>
      <c r="L11" s="3">
        <v>1018768</v>
      </c>
      <c r="M11" s="3">
        <v>1034905</v>
      </c>
      <c r="N11" s="3">
        <v>1183120</v>
      </c>
    </row>
    <row r="12" spans="1:14" ht="22.5" customHeight="1" x14ac:dyDescent="0.25">
      <c r="A12" s="20" t="s">
        <v>18</v>
      </c>
      <c r="B12" s="21"/>
      <c r="C12" s="9">
        <f t="shared" ref="C12:N12" si="0">SUM(C5:C9,C11)</f>
        <v>36864404</v>
      </c>
      <c r="D12" s="9">
        <f t="shared" si="0"/>
        <v>31304412</v>
      </c>
      <c r="E12" s="9">
        <f t="shared" si="0"/>
        <v>36363769</v>
      </c>
      <c r="F12" s="9">
        <f t="shared" si="0"/>
        <v>32853147</v>
      </c>
      <c r="G12" s="9">
        <f t="shared" si="0"/>
        <v>31700878</v>
      </c>
      <c r="H12" s="9">
        <f t="shared" si="0"/>
        <v>29150480</v>
      </c>
      <c r="I12" s="9">
        <f t="shared" si="0"/>
        <v>29489157</v>
      </c>
      <c r="J12" s="9">
        <f t="shared" si="0"/>
        <v>28252129</v>
      </c>
      <c r="K12" s="9">
        <f t="shared" si="0"/>
        <v>27378639</v>
      </c>
      <c r="L12" s="9">
        <f t="shared" si="0"/>
        <v>31840924</v>
      </c>
      <c r="M12" s="9">
        <f t="shared" si="0"/>
        <v>34306480</v>
      </c>
      <c r="N12" s="9">
        <f t="shared" si="0"/>
        <v>37871287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zoomScale="85" zoomScaleNormal="85" workbookViewId="0">
      <selection activeCell="AS5" sqref="AS5"/>
    </sheetView>
  </sheetViews>
  <sheetFormatPr defaultRowHeight="15" x14ac:dyDescent="0.25"/>
  <cols>
    <col min="1" max="1" width="16.5703125" customWidth="1"/>
    <col min="2" max="2" width="13.7109375" customWidth="1"/>
    <col min="3" max="3" width="13.7109375" hidden="1" customWidth="1"/>
    <col min="4" max="4" width="20.5703125" customWidth="1"/>
    <col min="5" max="6" width="20.5703125" hidden="1" customWidth="1"/>
    <col min="7" max="7" width="17.140625" customWidth="1"/>
    <col min="8" max="9" width="17.140625" hidden="1" customWidth="1"/>
    <col min="10" max="10" width="17.7109375" customWidth="1"/>
    <col min="11" max="12" width="17.7109375" hidden="1" customWidth="1"/>
    <col min="13" max="13" width="18.5703125" customWidth="1"/>
    <col min="14" max="16" width="18.5703125" hidden="1" customWidth="1"/>
    <col min="17" max="17" width="19.28515625" customWidth="1"/>
    <col min="18" max="19" width="19.28515625" hidden="1" customWidth="1"/>
    <col min="20" max="20" width="18.5703125" customWidth="1"/>
    <col min="21" max="23" width="18.5703125" hidden="1" customWidth="1"/>
    <col min="24" max="24" width="21.42578125" customWidth="1"/>
    <col min="25" max="27" width="21.42578125" hidden="1" customWidth="1"/>
    <col min="28" max="28" width="17.85546875" customWidth="1"/>
    <col min="29" max="31" width="17.85546875" hidden="1" customWidth="1"/>
    <col min="32" max="32" width="19.7109375" customWidth="1"/>
    <col min="33" max="35" width="19.7109375" hidden="1" customWidth="1"/>
    <col min="36" max="36" width="20.5703125" customWidth="1"/>
    <col min="37" max="39" width="20.5703125" hidden="1" customWidth="1"/>
    <col min="40" max="40" width="16.7109375" customWidth="1"/>
    <col min="41" max="43" width="16.7109375" hidden="1" customWidth="1"/>
    <col min="44" max="44" width="26.7109375" customWidth="1"/>
  </cols>
  <sheetData>
    <row r="1" spans="1:4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5" x14ac:dyDescent="0.25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5" ht="28.5" x14ac:dyDescent="0.25">
      <c r="A3" s="6" t="s">
        <v>0</v>
      </c>
      <c r="B3" s="7" t="s">
        <v>1</v>
      </c>
      <c r="C3" s="7"/>
      <c r="D3" s="8" t="s">
        <v>2</v>
      </c>
      <c r="E3" s="8"/>
      <c r="F3" s="8"/>
      <c r="G3" s="8" t="s">
        <v>3</v>
      </c>
      <c r="H3" s="8"/>
      <c r="I3" s="8"/>
      <c r="J3" s="8" t="s">
        <v>4</v>
      </c>
      <c r="K3" s="8"/>
      <c r="L3" s="8"/>
      <c r="M3" s="8" t="s">
        <v>5</v>
      </c>
      <c r="N3" s="8"/>
      <c r="O3" s="8"/>
      <c r="P3" s="8"/>
      <c r="Q3" s="8" t="s">
        <v>6</v>
      </c>
      <c r="R3" s="8"/>
      <c r="S3" s="8"/>
      <c r="T3" s="8" t="s">
        <v>7</v>
      </c>
      <c r="U3" s="8"/>
      <c r="V3" s="8"/>
      <c r="W3" s="8"/>
      <c r="X3" s="8" t="s">
        <v>8</v>
      </c>
      <c r="Y3" s="8"/>
      <c r="Z3" s="8"/>
      <c r="AA3" s="8"/>
      <c r="AB3" s="8" t="s">
        <v>9</v>
      </c>
      <c r="AC3" s="8"/>
      <c r="AD3" s="8"/>
      <c r="AE3" s="8"/>
      <c r="AF3" s="8" t="s">
        <v>10</v>
      </c>
      <c r="AG3" s="8"/>
      <c r="AH3" s="8"/>
      <c r="AI3" s="8"/>
      <c r="AJ3" s="8" t="s">
        <v>11</v>
      </c>
      <c r="AK3" s="8"/>
      <c r="AL3" s="8"/>
      <c r="AM3" s="8"/>
      <c r="AN3" s="8" t="s">
        <v>12</v>
      </c>
      <c r="AO3" s="8"/>
      <c r="AP3" s="8"/>
      <c r="AQ3" s="8"/>
      <c r="AR3" s="8" t="s">
        <v>13</v>
      </c>
    </row>
    <row r="4" spans="1:45" x14ac:dyDescent="0.25">
      <c r="A4" s="15" t="s">
        <v>34</v>
      </c>
      <c r="B4" s="17" t="s">
        <v>20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9"/>
    </row>
    <row r="5" spans="1:45" x14ac:dyDescent="0.25">
      <c r="A5" s="16"/>
      <c r="B5" s="5" t="s">
        <v>14</v>
      </c>
      <c r="C5" s="5">
        <v>0.98728136734251104</v>
      </c>
      <c r="D5" s="3">
        <v>35231738.000000007</v>
      </c>
      <c r="E5" s="3"/>
      <c r="F5" s="3">
        <v>0.94914040430179192</v>
      </c>
      <c r="G5" s="3">
        <v>28767468</v>
      </c>
      <c r="H5" s="3"/>
      <c r="I5" s="3">
        <v>1.0141709220615704</v>
      </c>
      <c r="J5" s="3">
        <v>33154252</v>
      </c>
      <c r="K5" s="3"/>
      <c r="L5" s="3">
        <v>0.9140038121982561</v>
      </c>
      <c r="M5" s="3">
        <v>31561626</v>
      </c>
      <c r="N5" s="3"/>
      <c r="O5" s="3"/>
      <c r="P5" s="3">
        <v>0.94209987026509134</v>
      </c>
      <c r="Q5" s="3">
        <v>29685807.000000015</v>
      </c>
      <c r="R5" s="3"/>
      <c r="S5" s="3">
        <v>0.89139467079116463</v>
      </c>
      <c r="T5" s="3">
        <v>24252184</v>
      </c>
      <c r="U5" s="3"/>
      <c r="V5" s="3"/>
      <c r="W5" s="3">
        <v>1.1105388406123817</v>
      </c>
      <c r="X5" s="3">
        <v>24925074.000000015</v>
      </c>
      <c r="Y5" s="3"/>
      <c r="Z5" s="3"/>
      <c r="AA5" s="3">
        <v>0.97428483334789384</v>
      </c>
      <c r="AB5" s="3">
        <v>27845706</v>
      </c>
      <c r="AC5" s="3"/>
      <c r="AD5" s="3"/>
      <c r="AE5" s="3">
        <v>0.94954590546432049</v>
      </c>
      <c r="AF5" s="3">
        <v>25645709</v>
      </c>
      <c r="AG5" s="3"/>
      <c r="AH5" s="3"/>
      <c r="AI5" s="3">
        <v>1.1359970703430344</v>
      </c>
      <c r="AJ5" s="3">
        <v>29740225.999999974</v>
      </c>
      <c r="AK5" s="3"/>
      <c r="AL5" s="3"/>
      <c r="AM5" s="3">
        <v>1.0642836052919222</v>
      </c>
      <c r="AN5" s="3">
        <v>33142410.000000015</v>
      </c>
      <c r="AO5" s="3"/>
      <c r="AP5" s="3"/>
      <c r="AQ5" s="3">
        <v>1.1496862622947854</v>
      </c>
      <c r="AR5" s="3">
        <v>33839634</v>
      </c>
      <c r="AS5" s="12"/>
    </row>
    <row r="6" spans="1:45" x14ac:dyDescent="0.25">
      <c r="A6" s="16"/>
      <c r="B6" s="5" t="s">
        <v>15</v>
      </c>
      <c r="C6" s="5">
        <v>0.5254536183232057</v>
      </c>
      <c r="D6" s="3">
        <v>14148</v>
      </c>
      <c r="E6" s="3"/>
      <c r="F6" s="3">
        <v>1.0745218551615381</v>
      </c>
      <c r="G6" s="3">
        <v>8664</v>
      </c>
      <c r="H6" s="3"/>
      <c r="I6" s="3">
        <v>0.99428012342891547</v>
      </c>
      <c r="J6" s="3">
        <v>8225</v>
      </c>
      <c r="K6" s="3"/>
      <c r="L6" s="3">
        <v>0.80342139126485501</v>
      </c>
      <c r="M6" s="3">
        <v>9220</v>
      </c>
      <c r="N6" s="3"/>
      <c r="O6" s="3"/>
      <c r="P6" s="3">
        <v>0.65022611644997175</v>
      </c>
      <c r="Q6" s="3">
        <v>6298</v>
      </c>
      <c r="R6" s="3"/>
      <c r="S6" s="3">
        <v>0.95218430775918284</v>
      </c>
      <c r="T6" s="3">
        <v>6381</v>
      </c>
      <c r="U6" s="3"/>
      <c r="V6" s="3"/>
      <c r="W6" s="3">
        <v>0.86137107205356467</v>
      </c>
      <c r="X6" s="3">
        <v>4392</v>
      </c>
      <c r="Y6" s="3"/>
      <c r="Z6" s="3"/>
      <c r="AA6" s="3">
        <v>1.1873509407296174</v>
      </c>
      <c r="AB6" s="3">
        <v>1700</v>
      </c>
      <c r="AC6" s="3"/>
      <c r="AD6" s="3"/>
      <c r="AE6" s="3">
        <v>1.3341020681446214</v>
      </c>
      <c r="AF6" s="3">
        <v>1169</v>
      </c>
      <c r="AG6" s="3"/>
      <c r="AH6" s="3"/>
      <c r="AI6" s="3">
        <v>0.63023476272793177</v>
      </c>
      <c r="AJ6" s="3">
        <v>947</v>
      </c>
      <c r="AK6" s="3"/>
      <c r="AL6" s="3"/>
      <c r="AM6" s="3">
        <v>0.77419925676871348</v>
      </c>
      <c r="AN6" s="3">
        <v>1803</v>
      </c>
      <c r="AO6" s="3"/>
      <c r="AP6" s="3"/>
      <c r="AQ6" s="3">
        <v>1.3410285714285715</v>
      </c>
      <c r="AR6" s="3">
        <v>8711</v>
      </c>
      <c r="AS6" s="12"/>
    </row>
    <row r="7" spans="1:45" x14ac:dyDescent="0.25">
      <c r="A7" s="16"/>
      <c r="B7" s="5" t="s">
        <v>16</v>
      </c>
      <c r="C7" s="5">
        <v>0.83392408824407727</v>
      </c>
      <c r="D7" s="3">
        <v>1387035</v>
      </c>
      <c r="E7" s="3"/>
      <c r="F7" s="3">
        <v>1.3996773494064794</v>
      </c>
      <c r="G7" s="3">
        <v>1309793</v>
      </c>
      <c r="H7" s="3"/>
      <c r="I7" s="3">
        <v>0.79886386719704194</v>
      </c>
      <c r="J7" s="3">
        <v>1139914</v>
      </c>
      <c r="K7" s="3"/>
      <c r="L7" s="3">
        <v>0.80658225607229217</v>
      </c>
      <c r="M7" s="3">
        <v>1053803</v>
      </c>
      <c r="N7" s="3"/>
      <c r="O7" s="3"/>
      <c r="P7" s="3">
        <v>0.73930133444004598</v>
      </c>
      <c r="Q7" s="3">
        <v>832736</v>
      </c>
      <c r="R7" s="3"/>
      <c r="S7" s="3">
        <v>0.88996858520049871</v>
      </c>
      <c r="T7" s="3">
        <v>672177</v>
      </c>
      <c r="U7" s="3"/>
      <c r="V7" s="3"/>
      <c r="W7" s="3">
        <v>1.088439500055344</v>
      </c>
      <c r="X7" s="3">
        <v>618923</v>
      </c>
      <c r="Y7" s="3"/>
      <c r="Z7" s="3"/>
      <c r="AA7" s="3">
        <v>1.0054761506742449</v>
      </c>
      <c r="AB7" s="3">
        <v>655037</v>
      </c>
      <c r="AC7" s="3"/>
      <c r="AD7" s="3"/>
      <c r="AE7" s="3">
        <v>1.2573475520629118</v>
      </c>
      <c r="AF7" s="3">
        <v>749521</v>
      </c>
      <c r="AG7" s="3"/>
      <c r="AH7" s="3"/>
      <c r="AI7" s="3">
        <v>1.044168869563876</v>
      </c>
      <c r="AJ7" s="3">
        <v>883015</v>
      </c>
      <c r="AK7" s="3"/>
      <c r="AL7" s="3"/>
      <c r="AM7" s="3">
        <v>1.212558872352393</v>
      </c>
      <c r="AN7" s="3">
        <v>1103066</v>
      </c>
      <c r="AO7" s="3"/>
      <c r="AP7" s="3"/>
      <c r="AQ7" s="3">
        <v>1.1006072990769542</v>
      </c>
      <c r="AR7" s="3">
        <v>1362158</v>
      </c>
      <c r="AS7" s="12"/>
    </row>
    <row r="8" spans="1:45" x14ac:dyDescent="0.25">
      <c r="A8" s="16"/>
      <c r="B8" s="5" t="s">
        <v>17</v>
      </c>
      <c r="C8" s="5">
        <v>0.97218177151969365</v>
      </c>
      <c r="D8" s="3">
        <v>356796</v>
      </c>
      <c r="E8" s="3"/>
      <c r="F8" s="3">
        <v>1.0438482529512962</v>
      </c>
      <c r="G8" s="3">
        <v>333131</v>
      </c>
      <c r="H8" s="3"/>
      <c r="I8" s="3">
        <v>0.8111092483298904</v>
      </c>
      <c r="J8" s="3">
        <v>307291</v>
      </c>
      <c r="K8" s="3"/>
      <c r="L8" s="3">
        <v>0.98602897900843589</v>
      </c>
      <c r="M8" s="3">
        <v>298162</v>
      </c>
      <c r="N8" s="3"/>
      <c r="O8" s="3"/>
      <c r="P8" s="3">
        <v>0.85588715980956442</v>
      </c>
      <c r="Q8" s="3">
        <v>248961</v>
      </c>
      <c r="R8" s="3"/>
      <c r="S8" s="3">
        <v>0.84429924698420078</v>
      </c>
      <c r="T8" s="3">
        <v>212861</v>
      </c>
      <c r="U8" s="3"/>
      <c r="V8" s="3"/>
      <c r="W8" s="3">
        <v>0.96206794827670972</v>
      </c>
      <c r="X8" s="3">
        <v>204180</v>
      </c>
      <c r="Y8" s="3"/>
      <c r="Z8" s="3"/>
      <c r="AA8" s="3">
        <v>1.0586073846940078</v>
      </c>
      <c r="AB8" s="3">
        <v>211024</v>
      </c>
      <c r="AC8" s="3"/>
      <c r="AD8" s="3"/>
      <c r="AE8" s="3">
        <v>1.1944357279753599</v>
      </c>
      <c r="AF8" s="3">
        <v>248186</v>
      </c>
      <c r="AG8" s="3"/>
      <c r="AH8" s="3"/>
      <c r="AI8" s="3">
        <v>1.1338013652953087</v>
      </c>
      <c r="AJ8" s="3">
        <v>286396</v>
      </c>
      <c r="AK8" s="3"/>
      <c r="AL8" s="3"/>
      <c r="AM8" s="3">
        <v>1.1329618856140651</v>
      </c>
      <c r="AN8" s="3">
        <v>319997</v>
      </c>
      <c r="AO8" s="3"/>
      <c r="AP8" s="3"/>
      <c r="AQ8" s="3">
        <v>1.0819418355499759</v>
      </c>
      <c r="AR8" s="3">
        <v>346920</v>
      </c>
      <c r="AS8" s="12"/>
    </row>
    <row r="9" spans="1:45" x14ac:dyDescent="0.25">
      <c r="A9" s="16"/>
      <c r="B9" s="17" t="s">
        <v>21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9"/>
      <c r="AS9" s="12"/>
    </row>
    <row r="10" spans="1:45" x14ac:dyDescent="0.25">
      <c r="A10" s="16"/>
      <c r="B10" s="4"/>
      <c r="C10" s="4">
        <v>1.0969628627274095</v>
      </c>
      <c r="D10" s="3">
        <v>1300728</v>
      </c>
      <c r="E10" s="3"/>
      <c r="F10" s="3">
        <v>1.0071442220167168</v>
      </c>
      <c r="G10" s="3">
        <v>1233025</v>
      </c>
      <c r="H10" s="3"/>
      <c r="I10" s="3">
        <v>0.94117505787870925</v>
      </c>
      <c r="J10" s="3">
        <v>1082923</v>
      </c>
      <c r="K10" s="3"/>
      <c r="L10" s="3">
        <v>1.0774103881831991</v>
      </c>
      <c r="M10" s="3">
        <v>1224950</v>
      </c>
      <c r="N10" s="3"/>
      <c r="O10" s="3"/>
      <c r="P10" s="3">
        <v>0.95693349290908913</v>
      </c>
      <c r="Q10" s="3">
        <v>1307349</v>
      </c>
      <c r="R10" s="3"/>
      <c r="S10" s="3">
        <v>1.023806655996832</v>
      </c>
      <c r="T10" s="3">
        <v>1311162</v>
      </c>
      <c r="U10" s="3"/>
      <c r="V10" s="3"/>
      <c r="W10" s="3">
        <v>0.87421001017730104</v>
      </c>
      <c r="X10" s="3">
        <v>1147931</v>
      </c>
      <c r="Y10" s="3"/>
      <c r="Z10" s="3"/>
      <c r="AA10" s="3">
        <v>1.0449454876614446</v>
      </c>
      <c r="AB10" s="3">
        <v>1138932</v>
      </c>
      <c r="AC10" s="3"/>
      <c r="AD10" s="3"/>
      <c r="AE10" s="3">
        <v>1.1480964633798878</v>
      </c>
      <c r="AF10" s="3">
        <v>1206980</v>
      </c>
      <c r="AG10" s="3"/>
      <c r="AH10" s="3"/>
      <c r="AI10" s="3">
        <v>0.89053838405646224</v>
      </c>
      <c r="AJ10" s="3">
        <v>1178352</v>
      </c>
      <c r="AK10" s="3"/>
      <c r="AL10" s="3"/>
      <c r="AM10" s="3">
        <v>0.99277181612218024</v>
      </c>
      <c r="AN10" s="3">
        <v>1178356</v>
      </c>
      <c r="AO10" s="3"/>
      <c r="AP10" s="3"/>
      <c r="AQ10" s="3">
        <v>1.0395056557075022</v>
      </c>
      <c r="AR10" s="3">
        <v>1238201</v>
      </c>
      <c r="AS10" s="12"/>
    </row>
    <row r="11" spans="1:45" x14ac:dyDescent="0.25">
      <c r="A11" s="20" t="s">
        <v>18</v>
      </c>
      <c r="B11" s="21"/>
      <c r="C11" s="13"/>
      <c r="D11" s="9">
        <f t="shared" ref="D11:AR11" si="0">SUM(D5:D8,D10)</f>
        <v>38290445.000000007</v>
      </c>
      <c r="E11" s="9"/>
      <c r="F11" s="9"/>
      <c r="G11" s="9">
        <f t="shared" si="0"/>
        <v>31652081</v>
      </c>
      <c r="H11" s="9"/>
      <c r="I11" s="9"/>
      <c r="J11" s="9">
        <f t="shared" si="0"/>
        <v>35692605</v>
      </c>
      <c r="K11" s="9"/>
      <c r="L11" s="9"/>
      <c r="M11" s="9">
        <v>34147761</v>
      </c>
      <c r="N11" s="9"/>
      <c r="O11" s="9"/>
      <c r="P11" s="9"/>
      <c r="Q11" s="9">
        <f>SUM(Q5:Q8,Q10)</f>
        <v>32081151.000000015</v>
      </c>
      <c r="R11" s="9"/>
      <c r="S11" s="9"/>
      <c r="T11" s="9">
        <f t="shared" si="0"/>
        <v>26454765</v>
      </c>
      <c r="U11" s="9"/>
      <c r="V11" s="9"/>
      <c r="W11" s="9"/>
      <c r="X11" s="9">
        <f t="shared" si="0"/>
        <v>26900500.000000015</v>
      </c>
      <c r="Y11" s="9"/>
      <c r="Z11" s="9"/>
      <c r="AA11" s="9"/>
      <c r="AB11" s="9">
        <f t="shared" si="0"/>
        <v>29852399</v>
      </c>
      <c r="AC11" s="9">
        <f t="shared" si="0"/>
        <v>0</v>
      </c>
      <c r="AD11" s="9"/>
      <c r="AE11" s="9"/>
      <c r="AF11" s="9">
        <f t="shared" si="0"/>
        <v>27851565</v>
      </c>
      <c r="AG11" s="9"/>
      <c r="AH11" s="9"/>
      <c r="AI11" s="9"/>
      <c r="AJ11" s="9">
        <f t="shared" si="0"/>
        <v>32088935.999999974</v>
      </c>
      <c r="AK11" s="9"/>
      <c r="AL11" s="9"/>
      <c r="AM11" s="9"/>
      <c r="AN11" s="9">
        <f t="shared" si="0"/>
        <v>35745632.000000015</v>
      </c>
      <c r="AO11" s="9"/>
      <c r="AP11" s="9"/>
      <c r="AQ11" s="9"/>
      <c r="AR11" s="9">
        <f t="shared" si="0"/>
        <v>36795624</v>
      </c>
    </row>
  </sheetData>
  <mergeCells count="5">
    <mergeCell ref="A2:AR2"/>
    <mergeCell ref="A4:A10"/>
    <mergeCell ref="B4:AR4"/>
    <mergeCell ref="B9:AR9"/>
    <mergeCell ref="A11:B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H1" workbookViewId="0">
      <selection activeCell="N10" sqref="N10"/>
    </sheetView>
  </sheetViews>
  <sheetFormatPr defaultRowHeight="15" x14ac:dyDescent="0.25"/>
  <cols>
    <col min="1" max="1" width="16.5703125" customWidth="1"/>
    <col min="2" max="2" width="13.7109375" customWidth="1"/>
    <col min="3" max="3" width="20.5703125" customWidth="1"/>
    <col min="4" max="4" width="17.140625" customWidth="1"/>
    <col min="5" max="5" width="17.7109375" customWidth="1"/>
    <col min="6" max="6" width="18.5703125" customWidth="1"/>
    <col min="7" max="7" width="19.28515625" customWidth="1"/>
    <col min="8" max="8" width="18.5703125" customWidth="1"/>
    <col min="9" max="9" width="21.42578125" customWidth="1"/>
    <col min="10" max="10" width="17.85546875" customWidth="1"/>
    <col min="11" max="11" width="19.7109375" customWidth="1"/>
    <col min="12" max="12" width="20.5703125" customWidth="1"/>
    <col min="13" max="13" width="16.7109375" customWidth="1"/>
    <col min="14" max="14" width="26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8.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x14ac:dyDescent="0.25">
      <c r="A4" s="15" t="s">
        <v>34</v>
      </c>
      <c r="B4" s="17" t="s">
        <v>20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x14ac:dyDescent="0.25">
      <c r="A5" s="16"/>
      <c r="B5" s="5" t="s">
        <v>14</v>
      </c>
      <c r="C5" s="3">
        <v>34676099.999999985</v>
      </c>
      <c r="D5" s="3">
        <v>29793985.000000026</v>
      </c>
      <c r="E5" s="3">
        <v>31790684.99999997</v>
      </c>
      <c r="F5" s="3">
        <v>28003230.999999993</v>
      </c>
      <c r="G5" s="3">
        <v>27670938.000000007</v>
      </c>
      <c r="H5" s="3">
        <v>25796035.999999996</v>
      </c>
      <c r="I5" s="3">
        <v>25381564.000000007</v>
      </c>
      <c r="J5" s="3">
        <v>25917925</v>
      </c>
      <c r="K5" s="3">
        <v>26392203.000000007</v>
      </c>
      <c r="L5" s="3">
        <v>29295490.000000026</v>
      </c>
      <c r="M5" s="3">
        <v>30324938</v>
      </c>
      <c r="N5" s="3">
        <v>33100057.999999981</v>
      </c>
    </row>
    <row r="6" spans="1:14" x14ac:dyDescent="0.25">
      <c r="A6" s="16"/>
      <c r="B6" s="5" t="s">
        <v>15</v>
      </c>
      <c r="C6" s="3">
        <v>6930</v>
      </c>
      <c r="D6" s="3">
        <v>7710</v>
      </c>
      <c r="E6" s="3">
        <v>7675</v>
      </c>
      <c r="F6" s="3">
        <v>6812</v>
      </c>
      <c r="G6" s="3">
        <v>5649</v>
      </c>
      <c r="H6" s="3">
        <v>5267</v>
      </c>
      <c r="I6" s="3">
        <v>4702</v>
      </c>
      <c r="J6" s="3">
        <v>4994</v>
      </c>
      <c r="K6" s="3">
        <v>4756</v>
      </c>
      <c r="L6" s="3">
        <v>5700</v>
      </c>
      <c r="M6" s="3">
        <v>5421</v>
      </c>
      <c r="N6" s="3">
        <v>6391</v>
      </c>
    </row>
    <row r="7" spans="1:14" x14ac:dyDescent="0.25">
      <c r="A7" s="16"/>
      <c r="B7" s="5" t="s">
        <v>16</v>
      </c>
      <c r="C7" s="3">
        <v>1389614</v>
      </c>
      <c r="D7" s="3">
        <v>1194435</v>
      </c>
      <c r="E7" s="3">
        <v>1116884</v>
      </c>
      <c r="F7" s="3">
        <v>911082</v>
      </c>
      <c r="G7" s="3">
        <v>723163</v>
      </c>
      <c r="H7" s="3">
        <v>698856</v>
      </c>
      <c r="I7" s="3">
        <v>695697</v>
      </c>
      <c r="J7" s="3">
        <v>774726</v>
      </c>
      <c r="K7" s="3">
        <v>741139</v>
      </c>
      <c r="L7" s="3">
        <v>963798</v>
      </c>
      <c r="M7" s="3">
        <v>1143032</v>
      </c>
      <c r="N7" s="3">
        <v>1364875</v>
      </c>
    </row>
    <row r="8" spans="1:14" x14ac:dyDescent="0.25">
      <c r="A8" s="16"/>
      <c r="B8" s="5" t="s">
        <v>17</v>
      </c>
      <c r="C8" s="3">
        <v>365867</v>
      </c>
      <c r="D8" s="3">
        <v>320285</v>
      </c>
      <c r="E8" s="3">
        <v>293673</v>
      </c>
      <c r="F8" s="3">
        <v>255648</v>
      </c>
      <c r="G8" s="3">
        <v>228022</v>
      </c>
      <c r="H8" s="3">
        <v>195263</v>
      </c>
      <c r="I8" s="3">
        <v>187266</v>
      </c>
      <c r="J8" s="3">
        <v>196002</v>
      </c>
      <c r="K8" s="3">
        <v>216149</v>
      </c>
      <c r="L8" s="3">
        <v>269695</v>
      </c>
      <c r="M8" s="3">
        <v>307160</v>
      </c>
      <c r="N8" s="3">
        <v>346057</v>
      </c>
    </row>
    <row r="9" spans="1:14" x14ac:dyDescent="0.25">
      <c r="A9" s="16"/>
      <c r="B9" s="17" t="s">
        <v>21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4" x14ac:dyDescent="0.25">
      <c r="A10" s="16"/>
      <c r="B10" s="4"/>
      <c r="C10" s="3">
        <v>1316361</v>
      </c>
      <c r="D10" s="3">
        <v>1266147</v>
      </c>
      <c r="E10" s="3">
        <v>1249187</v>
      </c>
      <c r="F10" s="3">
        <v>1178542</v>
      </c>
      <c r="G10" s="3">
        <v>1343417</v>
      </c>
      <c r="H10" s="3">
        <v>1155110</v>
      </c>
      <c r="I10" s="3">
        <v>1153322</v>
      </c>
      <c r="J10" s="3">
        <v>1188319</v>
      </c>
      <c r="K10" s="3">
        <v>1210609</v>
      </c>
      <c r="L10" s="3">
        <v>1177844</v>
      </c>
      <c r="M10" s="3">
        <v>1199337</v>
      </c>
      <c r="N10" s="3">
        <v>1314308</v>
      </c>
    </row>
    <row r="11" spans="1:14" x14ac:dyDescent="0.25">
      <c r="A11" s="20" t="s">
        <v>18</v>
      </c>
      <c r="B11" s="21"/>
      <c r="C11" s="9">
        <f t="shared" ref="C11:N11" si="0">SUM(C5:C8,C10)</f>
        <v>37754871.999999985</v>
      </c>
      <c r="D11" s="9">
        <f t="shared" si="0"/>
        <v>32582562.000000026</v>
      </c>
      <c r="E11" s="9">
        <f t="shared" si="0"/>
        <v>34458103.99999997</v>
      </c>
      <c r="F11" s="9">
        <f t="shared" si="0"/>
        <v>30355314.999999993</v>
      </c>
      <c r="G11" s="9">
        <f>SUM(G5:G8,G10)</f>
        <v>29971189.000000007</v>
      </c>
      <c r="H11" s="9">
        <f t="shared" si="0"/>
        <v>27850531.999999996</v>
      </c>
      <c r="I11" s="9">
        <f t="shared" si="0"/>
        <v>27422551.000000007</v>
      </c>
      <c r="J11" s="9">
        <f t="shared" si="0"/>
        <v>28081966</v>
      </c>
      <c r="K11" s="9">
        <f t="shared" si="0"/>
        <v>28564856.000000007</v>
      </c>
      <c r="L11" s="9">
        <f t="shared" si="0"/>
        <v>31712527.000000026</v>
      </c>
      <c r="M11" s="9">
        <f t="shared" si="0"/>
        <v>32979888</v>
      </c>
      <c r="N11" s="9">
        <f t="shared" si="0"/>
        <v>36131688.999999985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E10" sqref="E10"/>
    </sheetView>
  </sheetViews>
  <sheetFormatPr defaultRowHeight="15" x14ac:dyDescent="0.25"/>
  <cols>
    <col min="1" max="1" width="16.5703125" customWidth="1"/>
    <col min="2" max="2" width="13.7109375" customWidth="1"/>
    <col min="3" max="3" width="20.5703125" customWidth="1"/>
    <col min="4" max="4" width="17.140625" customWidth="1"/>
    <col min="5" max="5" width="17.7109375" customWidth="1"/>
    <col min="6" max="6" width="18.5703125" customWidth="1"/>
    <col min="7" max="7" width="19.28515625" customWidth="1"/>
    <col min="8" max="8" width="18.5703125" customWidth="1"/>
    <col min="9" max="9" width="21.42578125" customWidth="1"/>
    <col min="10" max="10" width="17.85546875" customWidth="1"/>
    <col min="11" max="11" width="19.7109375" customWidth="1"/>
    <col min="12" max="12" width="20.5703125" customWidth="1"/>
    <col min="13" max="13" width="16.7109375" customWidth="1"/>
    <col min="14" max="14" width="26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8.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x14ac:dyDescent="0.25">
      <c r="A4" s="15" t="s">
        <v>34</v>
      </c>
      <c r="B4" s="17" t="s">
        <v>20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x14ac:dyDescent="0.25">
      <c r="A5" s="16"/>
      <c r="B5" s="5" t="s">
        <v>14</v>
      </c>
      <c r="C5" s="3">
        <v>32336632</v>
      </c>
      <c r="D5" s="3">
        <v>29961071</v>
      </c>
      <c r="E5" s="3">
        <v>31668908</v>
      </c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16"/>
      <c r="B6" s="5" t="s">
        <v>15</v>
      </c>
      <c r="C6" s="3">
        <v>6320</v>
      </c>
      <c r="D6" s="3">
        <v>8540</v>
      </c>
      <c r="E6" s="3">
        <v>8761</v>
      </c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16"/>
      <c r="B7" s="5" t="s">
        <v>16</v>
      </c>
      <c r="C7" s="3">
        <v>1408207</v>
      </c>
      <c r="D7" s="3">
        <v>1232194</v>
      </c>
      <c r="E7" s="3">
        <v>1134910</v>
      </c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16"/>
      <c r="B8" s="5" t="s">
        <v>17</v>
      </c>
      <c r="C8" s="3">
        <v>360838</v>
      </c>
      <c r="D8" s="3">
        <v>325737</v>
      </c>
      <c r="E8" s="3">
        <v>298522</v>
      </c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16"/>
      <c r="B9" s="17" t="s">
        <v>21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4" x14ac:dyDescent="0.25">
      <c r="A10" s="16"/>
      <c r="B10" s="4"/>
      <c r="C10" s="3">
        <v>1436218</v>
      </c>
      <c r="D10" s="3">
        <v>1352556</v>
      </c>
      <c r="E10" s="3">
        <v>1227789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20" t="s">
        <v>18</v>
      </c>
      <c r="B11" s="21"/>
      <c r="C11" s="9">
        <f t="shared" ref="C11:N11" si="0">SUM(C5:C8,C10)</f>
        <v>35548215</v>
      </c>
      <c r="D11" s="9">
        <f t="shared" si="0"/>
        <v>32880098</v>
      </c>
      <c r="E11" s="9">
        <f t="shared" si="0"/>
        <v>34338890</v>
      </c>
      <c r="F11" s="9">
        <f t="shared" si="0"/>
        <v>0</v>
      </c>
      <c r="G11" s="9">
        <f>SUM(G5:G8,G10)</f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 t="shared" si="0"/>
        <v>0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D17" sqref="D1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5" t="s">
        <v>22</v>
      </c>
      <c r="B4" s="17" t="s">
        <v>20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ht="22.5" customHeight="1" x14ac:dyDescent="0.25">
      <c r="A5" s="16"/>
      <c r="B5" s="5" t="s">
        <v>14</v>
      </c>
      <c r="C5" s="3">
        <v>36208132</v>
      </c>
      <c r="D5" s="3">
        <v>31233544</v>
      </c>
      <c r="E5" s="3">
        <v>34252228</v>
      </c>
      <c r="F5" s="3">
        <v>29464591</v>
      </c>
      <c r="G5" s="3">
        <v>29706732</v>
      </c>
      <c r="H5" s="3">
        <v>27789933</v>
      </c>
      <c r="I5" s="3">
        <v>27558987</v>
      </c>
      <c r="J5" s="3">
        <v>30930045</v>
      </c>
      <c r="K5" s="3">
        <v>31093625</v>
      </c>
      <c r="L5" s="3">
        <v>33240326</v>
      </c>
      <c r="M5" s="3">
        <v>36373432</v>
      </c>
      <c r="N5" s="3">
        <v>37256031</v>
      </c>
    </row>
    <row r="6" spans="1:14" ht="22.5" customHeight="1" x14ac:dyDescent="0.25">
      <c r="A6" s="16"/>
      <c r="B6" s="5" t="s">
        <v>15</v>
      </c>
      <c r="C6" s="3">
        <v>6780</v>
      </c>
      <c r="D6" s="3">
        <v>8420</v>
      </c>
      <c r="E6" s="3">
        <v>7140</v>
      </c>
      <c r="F6" s="3">
        <v>7140</v>
      </c>
      <c r="G6" s="3">
        <v>7380</v>
      </c>
      <c r="H6" s="3">
        <v>7620</v>
      </c>
      <c r="I6" s="3">
        <v>6820</v>
      </c>
      <c r="J6" s="3">
        <v>6780</v>
      </c>
      <c r="K6" s="3">
        <v>7060</v>
      </c>
      <c r="L6" s="3">
        <v>4780</v>
      </c>
      <c r="M6" s="3">
        <v>6060</v>
      </c>
      <c r="N6" s="3">
        <v>6020</v>
      </c>
    </row>
    <row r="7" spans="1:14" ht="22.5" customHeight="1" x14ac:dyDescent="0.25">
      <c r="A7" s="16"/>
      <c r="B7" s="5" t="s">
        <v>16</v>
      </c>
      <c r="C7" s="3">
        <v>726972</v>
      </c>
      <c r="D7" s="3">
        <v>710556</v>
      </c>
      <c r="E7" s="3">
        <v>647654</v>
      </c>
      <c r="F7" s="3">
        <v>647321</v>
      </c>
      <c r="G7" s="3">
        <v>485946</v>
      </c>
      <c r="H7" s="3">
        <v>586938</v>
      </c>
      <c r="I7" s="3">
        <v>517743.00000000006</v>
      </c>
      <c r="J7" s="3">
        <v>522269</v>
      </c>
      <c r="K7" s="3">
        <v>602263</v>
      </c>
      <c r="L7" s="3">
        <v>756742</v>
      </c>
      <c r="M7" s="3">
        <v>783839</v>
      </c>
      <c r="N7" s="3">
        <v>840425</v>
      </c>
    </row>
    <row r="8" spans="1:14" ht="22.5" customHeight="1" x14ac:dyDescent="0.25">
      <c r="A8" s="16"/>
      <c r="B8" s="5" t="s">
        <v>17</v>
      </c>
      <c r="C8" s="3">
        <v>460764</v>
      </c>
      <c r="D8" s="3">
        <v>429872</v>
      </c>
      <c r="E8" s="3">
        <v>366477</v>
      </c>
      <c r="F8" s="3">
        <v>353508</v>
      </c>
      <c r="G8" s="3">
        <v>311870</v>
      </c>
      <c r="H8" s="3">
        <v>280631</v>
      </c>
      <c r="I8" s="3">
        <v>289899</v>
      </c>
      <c r="J8" s="3">
        <v>287944</v>
      </c>
      <c r="K8" s="3">
        <v>310885</v>
      </c>
      <c r="L8" s="3">
        <v>365349</v>
      </c>
      <c r="M8" s="3">
        <v>382760</v>
      </c>
      <c r="N8" s="3">
        <v>392271</v>
      </c>
    </row>
    <row r="9" spans="1:14" ht="22.5" customHeight="1" x14ac:dyDescent="0.25">
      <c r="A9" s="16"/>
      <c r="B9" s="17" t="s">
        <v>21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4" ht="22.5" customHeight="1" x14ac:dyDescent="0.25">
      <c r="A10" s="16"/>
      <c r="B10" s="4"/>
      <c r="C10" s="3">
        <v>1026740</v>
      </c>
      <c r="D10" s="3">
        <v>1187885</v>
      </c>
      <c r="E10" s="3">
        <v>1035107</v>
      </c>
      <c r="F10" s="3">
        <v>1091840</v>
      </c>
      <c r="G10" s="3">
        <v>1164115</v>
      </c>
      <c r="H10" s="3">
        <v>1226497</v>
      </c>
      <c r="I10" s="3">
        <v>1063981</v>
      </c>
      <c r="J10" s="3">
        <v>1080218</v>
      </c>
      <c r="K10" s="3">
        <v>1121525</v>
      </c>
      <c r="L10" s="3">
        <v>1206957</v>
      </c>
      <c r="M10" s="3">
        <v>1099144</v>
      </c>
      <c r="N10" s="3">
        <v>1047887.9999999999</v>
      </c>
    </row>
    <row r="11" spans="1:14" ht="22.5" customHeight="1" x14ac:dyDescent="0.25">
      <c r="A11" s="20" t="s">
        <v>18</v>
      </c>
      <c r="B11" s="21"/>
      <c r="C11" s="9">
        <f t="shared" ref="C11:N11" si="0">SUM(C5:C8,C10)</f>
        <v>38429388</v>
      </c>
      <c r="D11" s="9">
        <f t="shared" si="0"/>
        <v>33570277</v>
      </c>
      <c r="E11" s="9">
        <f t="shared" si="0"/>
        <v>36308606</v>
      </c>
      <c r="F11" s="9">
        <f t="shared" si="0"/>
        <v>31564400</v>
      </c>
      <c r="G11" s="9">
        <f t="shared" si="0"/>
        <v>31676043</v>
      </c>
      <c r="H11" s="9">
        <f t="shared" si="0"/>
        <v>29891619</v>
      </c>
      <c r="I11" s="9">
        <f t="shared" si="0"/>
        <v>29437430</v>
      </c>
      <c r="J11" s="9">
        <f t="shared" si="0"/>
        <v>32827256</v>
      </c>
      <c r="K11" s="9">
        <f t="shared" si="0"/>
        <v>33135358</v>
      </c>
      <c r="L11" s="9">
        <f t="shared" si="0"/>
        <v>35574154</v>
      </c>
      <c r="M11" s="9">
        <f t="shared" si="0"/>
        <v>38645235</v>
      </c>
      <c r="N11" s="9">
        <f t="shared" si="0"/>
        <v>39542635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B5" sqref="A5:XFD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 x14ac:dyDescent="0.25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5" t="s">
        <v>22</v>
      </c>
      <c r="B4" s="17" t="s">
        <v>20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ht="22.5" customHeight="1" x14ac:dyDescent="0.25">
      <c r="A5" s="16"/>
      <c r="B5" s="5" t="s">
        <v>14</v>
      </c>
      <c r="C5" s="3">
        <v>35199082</v>
      </c>
      <c r="D5" s="3">
        <v>31658229</v>
      </c>
      <c r="E5" s="3">
        <v>34967335</v>
      </c>
      <c r="F5" s="3">
        <v>29953488</v>
      </c>
      <c r="G5" s="3">
        <v>28095001</v>
      </c>
      <c r="H5" s="3">
        <v>27625591</v>
      </c>
      <c r="I5" s="3">
        <v>27938067</v>
      </c>
      <c r="J5" s="3">
        <v>28172606</v>
      </c>
      <c r="K5" s="3">
        <v>28450846</v>
      </c>
      <c r="L5" s="3">
        <v>34295036</v>
      </c>
      <c r="M5" s="3">
        <v>34202394</v>
      </c>
      <c r="N5" s="3">
        <v>36220663</v>
      </c>
    </row>
    <row r="6" spans="1:14" ht="22.5" customHeight="1" x14ac:dyDescent="0.25">
      <c r="A6" s="16"/>
      <c r="B6" s="5" t="s">
        <v>15</v>
      </c>
      <c r="C6" s="3">
        <v>6180</v>
      </c>
      <c r="D6" s="3">
        <v>5780</v>
      </c>
      <c r="E6" s="3">
        <v>6580</v>
      </c>
      <c r="F6" s="3">
        <v>6140</v>
      </c>
      <c r="G6" s="3">
        <v>5660</v>
      </c>
      <c r="H6" s="3">
        <v>6180</v>
      </c>
      <c r="I6" s="3">
        <v>6180</v>
      </c>
      <c r="J6" s="3">
        <v>4620</v>
      </c>
      <c r="K6" s="3">
        <v>6180</v>
      </c>
      <c r="L6" s="3">
        <v>5260</v>
      </c>
      <c r="M6" s="3">
        <v>20290</v>
      </c>
      <c r="N6" s="3">
        <v>5580</v>
      </c>
    </row>
    <row r="7" spans="1:14" ht="22.5" customHeight="1" x14ac:dyDescent="0.25">
      <c r="A7" s="16"/>
      <c r="B7" s="5" t="s">
        <v>16</v>
      </c>
      <c r="C7" s="3">
        <v>804423</v>
      </c>
      <c r="D7" s="3">
        <v>775210</v>
      </c>
      <c r="E7" s="3">
        <v>793280</v>
      </c>
      <c r="F7" s="3">
        <v>741230</v>
      </c>
      <c r="G7" s="3">
        <v>573673</v>
      </c>
      <c r="H7" s="3">
        <v>524651</v>
      </c>
      <c r="I7" s="3">
        <v>542400</v>
      </c>
      <c r="J7" s="3">
        <v>557801</v>
      </c>
      <c r="K7" s="3">
        <v>578465</v>
      </c>
      <c r="L7" s="3">
        <v>692311</v>
      </c>
      <c r="M7" s="3">
        <v>691992</v>
      </c>
      <c r="N7" s="3">
        <v>706125</v>
      </c>
    </row>
    <row r="8" spans="1:14" ht="22.5" customHeight="1" x14ac:dyDescent="0.25">
      <c r="A8" s="16"/>
      <c r="B8" s="5" t="s">
        <v>17</v>
      </c>
      <c r="C8" s="3">
        <v>393697</v>
      </c>
      <c r="D8" s="3">
        <v>386787</v>
      </c>
      <c r="E8" s="3">
        <v>327897</v>
      </c>
      <c r="F8" s="3">
        <v>329810</v>
      </c>
      <c r="G8" s="3">
        <v>277928</v>
      </c>
      <c r="H8" s="3">
        <v>264560</v>
      </c>
      <c r="I8" s="3">
        <v>252291</v>
      </c>
      <c r="J8" s="3">
        <v>247364</v>
      </c>
      <c r="K8" s="3">
        <v>285937</v>
      </c>
      <c r="L8" s="3">
        <v>331841</v>
      </c>
      <c r="M8" s="3">
        <v>386462</v>
      </c>
      <c r="N8" s="3">
        <v>370882</v>
      </c>
    </row>
    <row r="9" spans="1:14" ht="22.5" customHeight="1" x14ac:dyDescent="0.25">
      <c r="A9" s="16"/>
      <c r="B9" s="17" t="s">
        <v>21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4" ht="22.5" customHeight="1" x14ac:dyDescent="0.25">
      <c r="A10" s="16"/>
      <c r="B10" s="4"/>
      <c r="C10" s="3">
        <v>1133568</v>
      </c>
      <c r="D10" s="3">
        <v>1103964</v>
      </c>
      <c r="E10" s="3">
        <v>1014709</v>
      </c>
      <c r="F10" s="3">
        <v>1042557</v>
      </c>
      <c r="G10" s="3">
        <v>1123330</v>
      </c>
      <c r="H10" s="3">
        <v>928370</v>
      </c>
      <c r="I10" s="3">
        <v>1000965</v>
      </c>
      <c r="J10" s="3">
        <v>1034421</v>
      </c>
      <c r="K10" s="3">
        <v>1256918</v>
      </c>
      <c r="L10" s="3">
        <v>980388</v>
      </c>
      <c r="M10" s="3">
        <v>1033969</v>
      </c>
      <c r="N10" s="3">
        <v>977815</v>
      </c>
    </row>
    <row r="11" spans="1:14" ht="22.5" customHeight="1" x14ac:dyDescent="0.25">
      <c r="A11" s="20" t="s">
        <v>18</v>
      </c>
      <c r="B11" s="21"/>
      <c r="C11" s="9">
        <f t="shared" ref="C11:N11" si="0">SUM(C5:C8,C10)</f>
        <v>37536950</v>
      </c>
      <c r="D11" s="9">
        <f t="shared" si="0"/>
        <v>33929970</v>
      </c>
      <c r="E11" s="9">
        <f t="shared" si="0"/>
        <v>37109801</v>
      </c>
      <c r="F11" s="9">
        <f t="shared" si="0"/>
        <v>32073225</v>
      </c>
      <c r="G11" s="9">
        <f t="shared" si="0"/>
        <v>30075592</v>
      </c>
      <c r="H11" s="9">
        <f t="shared" si="0"/>
        <v>29349352</v>
      </c>
      <c r="I11" s="9">
        <f t="shared" si="0"/>
        <v>29739903</v>
      </c>
      <c r="J11" s="9">
        <f t="shared" si="0"/>
        <v>30016812</v>
      </c>
      <c r="K11" s="9">
        <f t="shared" si="0"/>
        <v>30578346</v>
      </c>
      <c r="L11" s="9">
        <f t="shared" si="0"/>
        <v>36304836</v>
      </c>
      <c r="M11" s="9">
        <f t="shared" si="0"/>
        <v>36335107</v>
      </c>
      <c r="N11" s="9">
        <f t="shared" si="0"/>
        <v>38281065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zoomScale="80" zoomScaleNormal="80" workbookViewId="0">
      <selection sqref="A1: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 x14ac:dyDescent="0.25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5" t="s">
        <v>27</v>
      </c>
      <c r="B4" s="17" t="s">
        <v>20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ht="22.5" customHeight="1" x14ac:dyDescent="0.25">
      <c r="A5" s="16"/>
      <c r="B5" s="5" t="s">
        <v>14</v>
      </c>
      <c r="C5" s="3">
        <v>33670582</v>
      </c>
      <c r="D5" s="3">
        <v>30415862</v>
      </c>
      <c r="E5" s="3">
        <v>31674814</v>
      </c>
      <c r="F5" s="3">
        <v>28578398</v>
      </c>
      <c r="G5" s="3">
        <v>27290021</v>
      </c>
      <c r="H5" s="3">
        <v>25309299</v>
      </c>
      <c r="I5" s="3">
        <v>26341530</v>
      </c>
      <c r="J5" s="3">
        <v>27977107</v>
      </c>
      <c r="K5" s="3">
        <v>28583361</v>
      </c>
      <c r="L5" s="3">
        <v>33206286</v>
      </c>
      <c r="M5" s="3">
        <v>33965949</v>
      </c>
      <c r="N5" s="3">
        <v>35359173</v>
      </c>
    </row>
    <row r="6" spans="1:14" ht="22.5" customHeight="1" x14ac:dyDescent="0.25">
      <c r="A6" s="16"/>
      <c r="B6" s="5" t="s">
        <v>15</v>
      </c>
      <c r="C6" s="3">
        <v>4980</v>
      </c>
      <c r="D6" s="3">
        <v>6100</v>
      </c>
      <c r="E6" s="3">
        <v>5380</v>
      </c>
      <c r="F6" s="3">
        <v>5180</v>
      </c>
      <c r="G6" s="3">
        <v>5580</v>
      </c>
      <c r="H6" s="3">
        <v>5340</v>
      </c>
      <c r="I6" s="3">
        <v>5180</v>
      </c>
      <c r="J6" s="3">
        <v>4940</v>
      </c>
      <c r="K6" s="3">
        <v>4580</v>
      </c>
      <c r="L6" s="3">
        <v>5780</v>
      </c>
      <c r="M6" s="3">
        <v>4900</v>
      </c>
      <c r="N6" s="3">
        <v>4580</v>
      </c>
    </row>
    <row r="7" spans="1:14" ht="22.5" customHeight="1" x14ac:dyDescent="0.25">
      <c r="A7" s="16"/>
      <c r="B7" s="5" t="s">
        <v>16</v>
      </c>
      <c r="C7" s="3">
        <v>725879</v>
      </c>
      <c r="D7" s="3">
        <v>706860</v>
      </c>
      <c r="E7" s="3">
        <v>670505</v>
      </c>
      <c r="F7" s="3">
        <v>583332</v>
      </c>
      <c r="G7" s="3">
        <v>525086</v>
      </c>
      <c r="H7" s="3">
        <v>467564</v>
      </c>
      <c r="I7" s="3">
        <v>462330</v>
      </c>
      <c r="J7" s="3">
        <v>456523</v>
      </c>
      <c r="K7" s="3">
        <v>508001</v>
      </c>
      <c r="L7" s="3">
        <v>600429</v>
      </c>
      <c r="M7" s="3">
        <v>631606</v>
      </c>
      <c r="N7" s="3">
        <v>641951</v>
      </c>
    </row>
    <row r="8" spans="1:14" ht="22.5" customHeight="1" x14ac:dyDescent="0.25">
      <c r="A8" s="16"/>
      <c r="B8" s="5" t="s">
        <v>17</v>
      </c>
      <c r="C8" s="3">
        <v>475561</v>
      </c>
      <c r="D8" s="3">
        <v>424731</v>
      </c>
      <c r="E8" s="3">
        <v>393583</v>
      </c>
      <c r="F8" s="3">
        <v>362906</v>
      </c>
      <c r="G8" s="3">
        <v>291194</v>
      </c>
      <c r="H8" s="3">
        <v>119214</v>
      </c>
      <c r="I8" s="3">
        <v>236549</v>
      </c>
      <c r="J8" s="3">
        <v>245262</v>
      </c>
      <c r="K8" s="3">
        <v>286418</v>
      </c>
      <c r="L8" s="3">
        <v>319187</v>
      </c>
      <c r="M8" s="3">
        <v>384754</v>
      </c>
      <c r="N8" s="3">
        <v>384665</v>
      </c>
    </row>
    <row r="9" spans="1:14" ht="22.5" customHeight="1" x14ac:dyDescent="0.25">
      <c r="A9" s="16"/>
      <c r="B9" s="17" t="s">
        <v>21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4" ht="22.5" customHeight="1" x14ac:dyDescent="0.25">
      <c r="A10" s="16"/>
      <c r="B10" s="4"/>
      <c r="C10" s="3">
        <v>1035094</v>
      </c>
      <c r="D10" s="3">
        <v>982734</v>
      </c>
      <c r="E10" s="3">
        <v>996063</v>
      </c>
      <c r="F10" s="3">
        <v>1045104</v>
      </c>
      <c r="G10" s="3">
        <v>1076732</v>
      </c>
      <c r="H10" s="3">
        <v>1065118</v>
      </c>
      <c r="I10" s="3">
        <v>988204</v>
      </c>
      <c r="J10" s="3">
        <v>1047558</v>
      </c>
      <c r="K10" s="3">
        <v>1110196</v>
      </c>
      <c r="L10" s="3">
        <v>1023017</v>
      </c>
      <c r="M10" s="3">
        <v>986214</v>
      </c>
      <c r="N10" s="3">
        <v>980047</v>
      </c>
    </row>
    <row r="11" spans="1:14" ht="22.5" customHeight="1" x14ac:dyDescent="0.25">
      <c r="A11" s="20" t="s">
        <v>18</v>
      </c>
      <c r="B11" s="21"/>
      <c r="C11" s="9">
        <f t="shared" ref="C11:N11" si="0">SUM(C5:C8,C10)</f>
        <v>35912096</v>
      </c>
      <c r="D11" s="9">
        <f t="shared" si="0"/>
        <v>32536287</v>
      </c>
      <c r="E11" s="9">
        <f t="shared" si="0"/>
        <v>33740345</v>
      </c>
      <c r="F11" s="9">
        <f t="shared" si="0"/>
        <v>30574920</v>
      </c>
      <c r="G11" s="9">
        <f t="shared" si="0"/>
        <v>29188613</v>
      </c>
      <c r="H11" s="9">
        <f t="shared" si="0"/>
        <v>26966535</v>
      </c>
      <c r="I11" s="9">
        <f t="shared" si="0"/>
        <v>28033793</v>
      </c>
      <c r="J11" s="9">
        <f t="shared" si="0"/>
        <v>29731390</v>
      </c>
      <c r="K11" s="9">
        <f t="shared" si="0"/>
        <v>30492556</v>
      </c>
      <c r="L11" s="9">
        <f t="shared" si="0"/>
        <v>35154699</v>
      </c>
      <c r="M11" s="9">
        <f t="shared" si="0"/>
        <v>35973423</v>
      </c>
      <c r="N11" s="9">
        <f t="shared" si="0"/>
        <v>37370416</v>
      </c>
    </row>
    <row r="13" spans="1:14" ht="22.5" customHeight="1" x14ac:dyDescent="0.25">
      <c r="K13" s="10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B4" zoomScale="70" zoomScaleNormal="70" workbookViewId="0">
      <selection activeCell="N11" sqref="N11"/>
    </sheetView>
  </sheetViews>
  <sheetFormatPr defaultRowHeight="15" x14ac:dyDescent="0.25"/>
  <cols>
    <col min="1" max="1" width="16.5703125" customWidth="1"/>
    <col min="2" max="2" width="13.7109375" customWidth="1"/>
    <col min="3" max="3" width="20.5703125" customWidth="1"/>
    <col min="4" max="4" width="17.140625" customWidth="1"/>
    <col min="5" max="5" width="17.7109375" customWidth="1"/>
    <col min="6" max="6" width="18.5703125" customWidth="1"/>
    <col min="7" max="7" width="19.28515625" customWidth="1"/>
    <col min="8" max="8" width="18.5703125" customWidth="1"/>
    <col min="9" max="9" width="21.42578125" customWidth="1"/>
    <col min="10" max="10" width="17.85546875" customWidth="1"/>
    <col min="11" max="11" width="19.7109375" customWidth="1"/>
    <col min="12" max="12" width="20.5703125" customWidth="1"/>
    <col min="13" max="13" width="16.7109375" customWidth="1"/>
    <col min="14" max="14" width="26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8.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x14ac:dyDescent="0.25">
      <c r="A4" s="15" t="s">
        <v>27</v>
      </c>
      <c r="B4" s="17" t="s">
        <v>20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x14ac:dyDescent="0.25">
      <c r="A5" s="16"/>
      <c r="B5" s="5" t="s">
        <v>14</v>
      </c>
      <c r="C5" s="3">
        <v>36888519</v>
      </c>
      <c r="D5" s="3">
        <v>31994277</v>
      </c>
      <c r="E5" s="3">
        <v>33930992</v>
      </c>
      <c r="F5" s="3">
        <v>30011950</v>
      </c>
      <c r="G5" s="3">
        <v>28677708</v>
      </c>
      <c r="H5" s="3">
        <v>25654028</v>
      </c>
      <c r="I5" s="3">
        <v>27849635</v>
      </c>
      <c r="J5" s="3">
        <v>29837127</v>
      </c>
      <c r="K5" s="3">
        <v>29118468</v>
      </c>
      <c r="L5" s="3">
        <v>31553105</v>
      </c>
      <c r="M5" s="3">
        <v>32120387</v>
      </c>
      <c r="N5" s="3">
        <v>35726033</v>
      </c>
    </row>
    <row r="6" spans="1:14" x14ac:dyDescent="0.25">
      <c r="A6" s="16"/>
      <c r="B6" s="5" t="s">
        <v>15</v>
      </c>
      <c r="C6" s="3">
        <v>7460</v>
      </c>
      <c r="D6" s="3">
        <v>4220</v>
      </c>
      <c r="E6" s="3">
        <v>4140</v>
      </c>
      <c r="F6" s="3">
        <v>4180</v>
      </c>
      <c r="G6" s="3">
        <v>4980</v>
      </c>
      <c r="H6" s="3">
        <v>4620</v>
      </c>
      <c r="I6" s="3">
        <v>4740</v>
      </c>
      <c r="J6" s="3">
        <v>5020</v>
      </c>
      <c r="K6" s="3">
        <v>4780</v>
      </c>
      <c r="L6" s="3">
        <v>4860</v>
      </c>
      <c r="M6" s="3">
        <v>4980</v>
      </c>
      <c r="N6" s="3">
        <v>5340</v>
      </c>
    </row>
    <row r="7" spans="1:14" x14ac:dyDescent="0.25">
      <c r="A7" s="16"/>
      <c r="B7" s="5" t="s">
        <v>16</v>
      </c>
      <c r="C7" s="3">
        <v>1629798</v>
      </c>
      <c r="D7" s="3">
        <v>1331361</v>
      </c>
      <c r="E7" s="3">
        <v>1249648</v>
      </c>
      <c r="F7" s="3">
        <v>1024696</v>
      </c>
      <c r="G7" s="3">
        <v>868566</v>
      </c>
      <c r="H7" s="3">
        <v>834543</v>
      </c>
      <c r="I7" s="3">
        <v>729178</v>
      </c>
      <c r="J7" s="3">
        <v>798279</v>
      </c>
      <c r="K7" s="3">
        <v>866247</v>
      </c>
      <c r="L7" s="3">
        <v>1180343</v>
      </c>
      <c r="M7" s="3">
        <v>1213426</v>
      </c>
      <c r="N7" s="3">
        <v>1489540</v>
      </c>
    </row>
    <row r="8" spans="1:14" x14ac:dyDescent="0.25">
      <c r="A8" s="16"/>
      <c r="B8" s="5" t="s">
        <v>17</v>
      </c>
      <c r="C8" s="3">
        <v>395343</v>
      </c>
      <c r="D8" s="3">
        <v>397603</v>
      </c>
      <c r="E8" s="3">
        <v>359289</v>
      </c>
      <c r="F8" s="3">
        <v>317280</v>
      </c>
      <c r="G8" s="3">
        <v>263845</v>
      </c>
      <c r="H8" s="3">
        <v>221061</v>
      </c>
      <c r="I8" s="3">
        <v>199502</v>
      </c>
      <c r="J8" s="3">
        <v>208001</v>
      </c>
      <c r="K8" s="3">
        <v>240302</v>
      </c>
      <c r="L8" s="3">
        <v>313678</v>
      </c>
      <c r="M8" s="3">
        <v>313616</v>
      </c>
      <c r="N8" s="3">
        <v>334084</v>
      </c>
    </row>
    <row r="9" spans="1:14" x14ac:dyDescent="0.25">
      <c r="A9" s="16"/>
      <c r="B9" s="17" t="s">
        <v>21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4" x14ac:dyDescent="0.25">
      <c r="A10" s="16"/>
      <c r="B10" s="4"/>
      <c r="C10" s="3">
        <v>1077660</v>
      </c>
      <c r="D10" s="3">
        <v>1146287</v>
      </c>
      <c r="E10" s="3">
        <v>995394</v>
      </c>
      <c r="F10" s="3">
        <v>901130</v>
      </c>
      <c r="G10" s="3">
        <v>1044508</v>
      </c>
      <c r="H10" s="3">
        <v>1160373</v>
      </c>
      <c r="I10" s="3">
        <v>953563</v>
      </c>
      <c r="J10" s="3">
        <v>960533</v>
      </c>
      <c r="K10" s="3">
        <v>1095220</v>
      </c>
      <c r="L10" s="3">
        <v>1074672</v>
      </c>
      <c r="M10" s="3">
        <v>1002725</v>
      </c>
      <c r="N10" s="3">
        <v>1006076</v>
      </c>
    </row>
    <row r="11" spans="1:14" x14ac:dyDescent="0.25">
      <c r="A11" s="20" t="s">
        <v>18</v>
      </c>
      <c r="B11" s="21"/>
      <c r="C11" s="9">
        <f t="shared" ref="C11:N11" si="0">SUM(C5:C8,C10)</f>
        <v>39998780</v>
      </c>
      <c r="D11" s="9">
        <f t="shared" si="0"/>
        <v>34873748</v>
      </c>
      <c r="E11" s="9">
        <f t="shared" si="0"/>
        <v>36539463</v>
      </c>
      <c r="F11" s="9">
        <f t="shared" si="0"/>
        <v>32259236</v>
      </c>
      <c r="G11" s="9">
        <f>SUM(G5:G8,G10)</f>
        <v>30859607</v>
      </c>
      <c r="H11" s="9">
        <f t="shared" si="0"/>
        <v>27874625</v>
      </c>
      <c r="I11" s="9">
        <f t="shared" ref="I11:J11" si="1">SUM(I5:I8,I10)</f>
        <v>29736618</v>
      </c>
      <c r="J11" s="9">
        <f t="shared" si="1"/>
        <v>31808960</v>
      </c>
      <c r="K11" s="9">
        <f t="shared" si="0"/>
        <v>31325017</v>
      </c>
      <c r="L11" s="9">
        <f t="shared" si="0"/>
        <v>34126658</v>
      </c>
      <c r="M11" s="9">
        <f t="shared" si="0"/>
        <v>34655134</v>
      </c>
      <c r="N11" s="9">
        <f t="shared" si="0"/>
        <v>38561073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B1" zoomScale="84" zoomScaleNormal="84" workbookViewId="0">
      <selection activeCell="N10" sqref="N10"/>
    </sheetView>
  </sheetViews>
  <sheetFormatPr defaultRowHeight="15" x14ac:dyDescent="0.25"/>
  <cols>
    <col min="1" max="1" width="16.5703125" customWidth="1"/>
    <col min="2" max="2" width="13.7109375" customWidth="1"/>
    <col min="3" max="3" width="20.5703125" customWidth="1"/>
    <col min="4" max="4" width="17.140625" customWidth="1"/>
    <col min="5" max="5" width="17.7109375" customWidth="1"/>
    <col min="6" max="6" width="18.5703125" customWidth="1"/>
    <col min="7" max="7" width="19.28515625" customWidth="1"/>
    <col min="8" max="8" width="18.5703125" customWidth="1"/>
    <col min="9" max="9" width="21.42578125" customWidth="1"/>
    <col min="10" max="10" width="17.85546875" customWidth="1"/>
    <col min="11" max="11" width="19.7109375" customWidth="1"/>
    <col min="12" max="12" width="20.5703125" customWidth="1"/>
    <col min="13" max="13" width="16.7109375" customWidth="1"/>
    <col min="14" max="14" width="26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8.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x14ac:dyDescent="0.25">
      <c r="A4" s="15" t="s">
        <v>27</v>
      </c>
      <c r="B4" s="17" t="s">
        <v>20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x14ac:dyDescent="0.25">
      <c r="A5" s="16"/>
      <c r="B5" s="5" t="s">
        <v>14</v>
      </c>
      <c r="C5" s="3">
        <v>35368459</v>
      </c>
      <c r="D5" s="3">
        <v>33075861</v>
      </c>
      <c r="E5" s="3">
        <v>35601853</v>
      </c>
      <c r="F5" s="3">
        <v>31198623</v>
      </c>
      <c r="G5" s="3">
        <v>29224670</v>
      </c>
      <c r="H5" s="3">
        <v>27120392</v>
      </c>
      <c r="I5" s="3">
        <v>26583774</v>
      </c>
      <c r="J5" s="3">
        <v>28506052</v>
      </c>
      <c r="K5" s="3">
        <v>28054612</v>
      </c>
      <c r="L5" s="3">
        <v>30733627</v>
      </c>
      <c r="M5" s="3">
        <v>33154680</v>
      </c>
      <c r="N5" s="3">
        <v>36319625</v>
      </c>
    </row>
    <row r="6" spans="1:14" x14ac:dyDescent="0.25">
      <c r="A6" s="16"/>
      <c r="B6" s="5" t="s">
        <v>15</v>
      </c>
      <c r="C6" s="3">
        <v>5100</v>
      </c>
      <c r="D6" s="3">
        <v>5140</v>
      </c>
      <c r="E6" s="3">
        <v>5220</v>
      </c>
      <c r="F6" s="3">
        <v>4940</v>
      </c>
      <c r="G6" s="3">
        <v>6153</v>
      </c>
      <c r="H6" s="3">
        <v>5464</v>
      </c>
      <c r="I6" s="3">
        <v>5666</v>
      </c>
      <c r="J6" s="3">
        <v>4433</v>
      </c>
      <c r="K6" s="3">
        <v>5482</v>
      </c>
      <c r="L6" s="3">
        <v>5264</v>
      </c>
      <c r="M6" s="3">
        <v>5484</v>
      </c>
      <c r="N6" s="3">
        <v>5977</v>
      </c>
    </row>
    <row r="7" spans="1:14" x14ac:dyDescent="0.25">
      <c r="A7" s="16"/>
      <c r="B7" s="5" t="s">
        <v>16</v>
      </c>
      <c r="C7" s="3">
        <v>1594052</v>
      </c>
      <c r="D7" s="3">
        <v>1379036</v>
      </c>
      <c r="E7" s="3">
        <v>1363821</v>
      </c>
      <c r="F7" s="3">
        <v>1036100</v>
      </c>
      <c r="G7" s="3">
        <v>873104</v>
      </c>
      <c r="H7" s="3">
        <v>846686</v>
      </c>
      <c r="I7" s="3">
        <v>745706</v>
      </c>
      <c r="J7" s="3">
        <v>812169</v>
      </c>
      <c r="K7" s="3">
        <v>846114</v>
      </c>
      <c r="L7" s="3">
        <v>1209603</v>
      </c>
      <c r="M7" s="3">
        <v>1395613</v>
      </c>
      <c r="N7" s="3">
        <v>1641038</v>
      </c>
    </row>
    <row r="8" spans="1:14" x14ac:dyDescent="0.25">
      <c r="A8" s="16"/>
      <c r="B8" s="5" t="s">
        <v>17</v>
      </c>
      <c r="C8" s="3">
        <v>366144</v>
      </c>
      <c r="D8" s="3">
        <v>320341</v>
      </c>
      <c r="E8" s="3">
        <v>306220</v>
      </c>
      <c r="F8" s="3">
        <v>277038</v>
      </c>
      <c r="G8" s="3">
        <v>233917</v>
      </c>
      <c r="H8" s="3">
        <v>215895</v>
      </c>
      <c r="I8" s="3">
        <v>209755</v>
      </c>
      <c r="J8" s="3">
        <v>205992</v>
      </c>
      <c r="K8" s="3">
        <v>228548</v>
      </c>
      <c r="L8" s="3">
        <v>299113</v>
      </c>
      <c r="M8" s="3">
        <v>309861</v>
      </c>
      <c r="N8" s="3">
        <v>357736</v>
      </c>
    </row>
    <row r="9" spans="1:14" x14ac:dyDescent="0.25">
      <c r="A9" s="16"/>
      <c r="B9" s="17" t="s">
        <v>21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4" x14ac:dyDescent="0.25">
      <c r="A10" s="16"/>
      <c r="B10" s="4"/>
      <c r="C10" s="3">
        <v>1094266</v>
      </c>
      <c r="D10" s="3">
        <v>1001505</v>
      </c>
      <c r="E10" s="3">
        <v>952544</v>
      </c>
      <c r="F10" s="3">
        <v>955656</v>
      </c>
      <c r="G10" s="3">
        <v>1025221</v>
      </c>
      <c r="H10" s="3">
        <v>1112557</v>
      </c>
      <c r="I10" s="3">
        <v>1054971</v>
      </c>
      <c r="J10" s="3">
        <v>991856</v>
      </c>
      <c r="K10" s="3">
        <v>1054477</v>
      </c>
      <c r="L10" s="3">
        <v>1054901</v>
      </c>
      <c r="M10" s="3">
        <v>1036989</v>
      </c>
      <c r="N10" s="3">
        <v>987274</v>
      </c>
    </row>
    <row r="11" spans="1:14" x14ac:dyDescent="0.25">
      <c r="A11" s="20" t="s">
        <v>18</v>
      </c>
      <c r="B11" s="21"/>
      <c r="C11" s="9">
        <f t="shared" ref="C11:N11" si="0">SUM(C5:C8,C10)</f>
        <v>38428021</v>
      </c>
      <c r="D11" s="9">
        <f t="shared" si="0"/>
        <v>35781883</v>
      </c>
      <c r="E11" s="9">
        <f t="shared" si="0"/>
        <v>38229658</v>
      </c>
      <c r="F11" s="9">
        <f t="shared" si="0"/>
        <v>33472357</v>
      </c>
      <c r="G11" s="9">
        <f>SUM(G5:G8,G10)</f>
        <v>31363065</v>
      </c>
      <c r="H11" s="9">
        <f t="shared" si="0"/>
        <v>29300994</v>
      </c>
      <c r="I11" s="9">
        <f t="shared" si="0"/>
        <v>28599872</v>
      </c>
      <c r="J11" s="9">
        <f t="shared" si="0"/>
        <v>30520502</v>
      </c>
      <c r="K11" s="9">
        <f t="shared" si="0"/>
        <v>30189233</v>
      </c>
      <c r="L11" s="9">
        <f t="shared" si="0"/>
        <v>33302508</v>
      </c>
      <c r="M11" s="9">
        <f t="shared" si="0"/>
        <v>35902627</v>
      </c>
      <c r="N11" s="9">
        <f t="shared" si="0"/>
        <v>39311650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E1" zoomScale="80" zoomScaleNormal="80" workbookViewId="0">
      <selection activeCell="N10" sqref="N10"/>
    </sheetView>
  </sheetViews>
  <sheetFormatPr defaultRowHeight="15" x14ac:dyDescent="0.25"/>
  <cols>
    <col min="1" max="1" width="16.5703125" customWidth="1"/>
    <col min="2" max="2" width="13.7109375" customWidth="1"/>
    <col min="3" max="3" width="20.5703125" customWidth="1"/>
    <col min="4" max="4" width="17.140625" customWidth="1"/>
    <col min="5" max="5" width="17.7109375" customWidth="1"/>
    <col min="6" max="6" width="18.5703125" customWidth="1"/>
    <col min="7" max="7" width="19.28515625" customWidth="1"/>
    <col min="8" max="8" width="18.5703125" customWidth="1"/>
    <col min="9" max="9" width="21.42578125" customWidth="1"/>
    <col min="10" max="10" width="17.85546875" customWidth="1"/>
    <col min="11" max="11" width="19.7109375" customWidth="1"/>
    <col min="12" max="12" width="20.5703125" customWidth="1"/>
    <col min="13" max="13" width="16.7109375" customWidth="1"/>
    <col min="14" max="14" width="26.7109375" customWidth="1"/>
    <col min="15" max="15" width="9.140625" style="12" customWidth="1"/>
    <col min="17" max="17" width="10.28515625" style="12" bestFit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x14ac:dyDescent="0.25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7" ht="28.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7" x14ac:dyDescent="0.25">
      <c r="A4" s="15" t="s">
        <v>27</v>
      </c>
      <c r="B4" s="17" t="s">
        <v>20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7" x14ac:dyDescent="0.25">
      <c r="A5" s="16"/>
      <c r="B5" s="5" t="s">
        <v>14</v>
      </c>
      <c r="C5" s="3">
        <v>35983777</v>
      </c>
      <c r="D5" s="3">
        <v>30598395</v>
      </c>
      <c r="E5" s="3">
        <v>33846060</v>
      </c>
      <c r="F5" s="3">
        <v>30805726</v>
      </c>
      <c r="G5" s="3">
        <v>30159568</v>
      </c>
      <c r="H5" s="3">
        <v>25722685</v>
      </c>
      <c r="I5" s="3">
        <v>25608143</v>
      </c>
      <c r="J5" s="3">
        <v>26283740</v>
      </c>
      <c r="K5" s="3">
        <v>27003552</v>
      </c>
      <c r="L5" s="3">
        <v>31435156</v>
      </c>
      <c r="M5" s="3">
        <v>32318118</v>
      </c>
      <c r="N5" s="3">
        <v>33027111</v>
      </c>
      <c r="O5" s="12">
        <f>N5/M5</f>
        <v>1.0219379420546704</v>
      </c>
      <c r="Q5" s="11">
        <f>AVERAGE(C5:N5)</f>
        <v>30232669.25</v>
      </c>
    </row>
    <row r="6" spans="1:17" x14ac:dyDescent="0.25">
      <c r="A6" s="16"/>
      <c r="B6" s="5" t="s">
        <v>15</v>
      </c>
      <c r="C6" s="3">
        <v>8816</v>
      </c>
      <c r="D6" s="3">
        <v>6473</v>
      </c>
      <c r="E6" s="3">
        <v>4608</v>
      </c>
      <c r="F6" s="3">
        <v>6430</v>
      </c>
      <c r="G6" s="3">
        <v>7527</v>
      </c>
      <c r="H6" s="3">
        <v>10821</v>
      </c>
      <c r="I6" s="3">
        <v>2852</v>
      </c>
      <c r="J6" s="3">
        <v>5532</v>
      </c>
      <c r="K6" s="3">
        <v>7379</v>
      </c>
      <c r="L6" s="3">
        <v>11211</v>
      </c>
      <c r="M6" s="3">
        <v>4510</v>
      </c>
      <c r="N6" s="3">
        <v>7409</v>
      </c>
      <c r="O6" s="12">
        <f t="shared" ref="O6:O8" si="0">N6/M6</f>
        <v>1.6427937915742794</v>
      </c>
      <c r="Q6" s="11">
        <f t="shared" ref="Q6:Q10" si="1">AVERAGE(C6:N6)</f>
        <v>6964</v>
      </c>
    </row>
    <row r="7" spans="1:17" x14ac:dyDescent="0.25">
      <c r="A7" s="16"/>
      <c r="B7" s="5" t="s">
        <v>16</v>
      </c>
      <c r="C7" s="3">
        <v>1579175</v>
      </c>
      <c r="D7" s="3">
        <v>1568487</v>
      </c>
      <c r="E7" s="3">
        <v>1532857</v>
      </c>
      <c r="F7" s="3">
        <v>1197255</v>
      </c>
      <c r="G7" s="3">
        <v>946728</v>
      </c>
      <c r="H7" s="3">
        <v>908863</v>
      </c>
      <c r="I7" s="3">
        <v>771003</v>
      </c>
      <c r="J7" s="3">
        <v>824629</v>
      </c>
      <c r="K7" s="3">
        <v>785575</v>
      </c>
      <c r="L7" s="3">
        <v>897303</v>
      </c>
      <c r="M7" s="3">
        <v>1242135</v>
      </c>
      <c r="N7" s="3">
        <v>1245589</v>
      </c>
      <c r="O7" s="12">
        <f t="shared" si="0"/>
        <v>1.0027806961401136</v>
      </c>
      <c r="Q7" s="11">
        <f t="shared" si="1"/>
        <v>1124966.5833333333</v>
      </c>
    </row>
    <row r="8" spans="1:17" x14ac:dyDescent="0.25">
      <c r="A8" s="16"/>
      <c r="B8" s="5" t="s">
        <v>17</v>
      </c>
      <c r="C8" s="3">
        <v>334488</v>
      </c>
      <c r="D8" s="3">
        <v>362552</v>
      </c>
      <c r="E8" s="3">
        <v>314100</v>
      </c>
      <c r="F8" s="3">
        <v>288135</v>
      </c>
      <c r="G8" s="3">
        <v>247608</v>
      </c>
      <c r="H8" s="3">
        <v>215136</v>
      </c>
      <c r="I8" s="3">
        <v>211430</v>
      </c>
      <c r="J8" s="3">
        <v>223358</v>
      </c>
      <c r="K8" s="3">
        <v>269890</v>
      </c>
      <c r="L8" s="3">
        <v>309355</v>
      </c>
      <c r="M8" s="3">
        <v>310064</v>
      </c>
      <c r="N8" s="3">
        <v>343609</v>
      </c>
      <c r="O8" s="12">
        <f t="shared" si="0"/>
        <v>1.1081873419681099</v>
      </c>
      <c r="Q8" s="11">
        <f t="shared" si="1"/>
        <v>285810.41666666669</v>
      </c>
    </row>
    <row r="9" spans="1:17" x14ac:dyDescent="0.25">
      <c r="A9" s="16"/>
      <c r="B9" s="17" t="s">
        <v>21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Q9" s="11"/>
    </row>
    <row r="10" spans="1:17" x14ac:dyDescent="0.25">
      <c r="A10" s="16"/>
      <c r="B10" s="4"/>
      <c r="C10" s="3">
        <v>1099584</v>
      </c>
      <c r="D10" s="3">
        <v>1093068</v>
      </c>
      <c r="E10" s="3">
        <v>1048986</v>
      </c>
      <c r="F10" s="3">
        <v>1053304</v>
      </c>
      <c r="G10" s="3">
        <v>1163968</v>
      </c>
      <c r="H10" s="3">
        <v>1145518</v>
      </c>
      <c r="I10" s="3">
        <v>1041700</v>
      </c>
      <c r="J10" s="3">
        <v>1129405</v>
      </c>
      <c r="K10" s="3">
        <v>1111801</v>
      </c>
      <c r="L10" s="3">
        <v>1261681</v>
      </c>
      <c r="M10" s="3">
        <v>1034385</v>
      </c>
      <c r="N10" s="3">
        <v>1064186</v>
      </c>
      <c r="O10" s="12">
        <f>N10/M10</f>
        <v>1.028810355911967</v>
      </c>
      <c r="Q10" s="11">
        <f t="shared" si="1"/>
        <v>1103965.5</v>
      </c>
    </row>
    <row r="11" spans="1:17" x14ac:dyDescent="0.25">
      <c r="A11" s="20" t="s">
        <v>18</v>
      </c>
      <c r="B11" s="21"/>
      <c r="C11" s="9">
        <f t="shared" ref="C11:N11" si="2">SUM(C5:C8,C10)</f>
        <v>39005840</v>
      </c>
      <c r="D11" s="9">
        <f t="shared" si="2"/>
        <v>33628975</v>
      </c>
      <c r="E11" s="9">
        <f t="shared" si="2"/>
        <v>36746611</v>
      </c>
      <c r="F11" s="9">
        <f t="shared" si="2"/>
        <v>33350850</v>
      </c>
      <c r="G11" s="9">
        <f>SUM(G5:G8,G10)</f>
        <v>32525399</v>
      </c>
      <c r="H11" s="9">
        <f t="shared" si="2"/>
        <v>28003023</v>
      </c>
      <c r="I11" s="9">
        <v>27635128</v>
      </c>
      <c r="J11" s="9">
        <f t="shared" si="2"/>
        <v>28466664</v>
      </c>
      <c r="K11" s="9">
        <f t="shared" si="2"/>
        <v>29178197</v>
      </c>
      <c r="L11" s="9">
        <f t="shared" si="2"/>
        <v>33914706</v>
      </c>
      <c r="M11" s="9">
        <f t="shared" si="2"/>
        <v>34909212</v>
      </c>
      <c r="N11" s="9">
        <f t="shared" si="2"/>
        <v>35687904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zoomScale="84" zoomScaleNormal="84" workbookViewId="0">
      <selection activeCell="V10" sqref="V10"/>
    </sheetView>
  </sheetViews>
  <sheetFormatPr defaultRowHeight="15" x14ac:dyDescent="0.25"/>
  <cols>
    <col min="1" max="1" width="16.5703125" customWidth="1"/>
    <col min="2" max="2" width="13.7109375" customWidth="1"/>
    <col min="3" max="3" width="20.5703125" customWidth="1"/>
    <col min="4" max="4" width="17.140625" customWidth="1"/>
    <col min="5" max="5" width="17.7109375" customWidth="1"/>
    <col min="6" max="6" width="18.5703125" customWidth="1"/>
    <col min="7" max="7" width="18.5703125" hidden="1" customWidth="1"/>
    <col min="8" max="8" width="19.28515625" customWidth="1"/>
    <col min="9" max="9" width="18.5703125" customWidth="1"/>
    <col min="10" max="10" width="18.5703125" hidden="1" customWidth="1"/>
    <col min="11" max="11" width="21.42578125" customWidth="1"/>
    <col min="12" max="12" width="21.42578125" hidden="1" customWidth="1"/>
    <col min="13" max="13" width="17.85546875" customWidth="1"/>
    <col min="14" max="14" width="17.85546875" hidden="1" customWidth="1"/>
    <col min="15" max="15" width="19.7109375" customWidth="1"/>
    <col min="16" max="16" width="19.7109375" hidden="1" customWidth="1"/>
    <col min="17" max="17" width="20.5703125" customWidth="1"/>
    <col min="18" max="18" width="20.5703125" hidden="1" customWidth="1"/>
    <col min="19" max="19" width="16.7109375" customWidth="1"/>
    <col min="20" max="20" width="16.7109375" hidden="1" customWidth="1"/>
    <col min="21" max="21" width="26.7109375" customWidth="1"/>
    <col min="22" max="22" width="9.140625" style="1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x14ac:dyDescent="0.25">
      <c r="A2" s="14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2" ht="28.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/>
      <c r="H3" s="8" t="s">
        <v>6</v>
      </c>
      <c r="I3" s="8" t="s">
        <v>7</v>
      </c>
      <c r="J3" s="8"/>
      <c r="K3" s="8" t="s">
        <v>8</v>
      </c>
      <c r="L3" s="8"/>
      <c r="M3" s="8" t="s">
        <v>9</v>
      </c>
      <c r="N3" s="8"/>
      <c r="O3" s="8" t="s">
        <v>10</v>
      </c>
      <c r="P3" s="8"/>
      <c r="Q3" s="8" t="s">
        <v>11</v>
      </c>
      <c r="R3" s="8"/>
      <c r="S3" s="8" t="s">
        <v>12</v>
      </c>
      <c r="T3" s="8"/>
      <c r="U3" s="8" t="s">
        <v>13</v>
      </c>
    </row>
    <row r="4" spans="1:22" x14ac:dyDescent="0.25">
      <c r="A4" s="15" t="s">
        <v>32</v>
      </c>
      <c r="B4" s="17" t="s">
        <v>20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</row>
    <row r="5" spans="1:22" x14ac:dyDescent="0.25">
      <c r="A5" s="16"/>
      <c r="B5" s="5" t="s">
        <v>14</v>
      </c>
      <c r="C5" s="3">
        <v>30199355</v>
      </c>
      <c r="D5" s="3">
        <v>29056798</v>
      </c>
      <c r="E5" s="3">
        <v>30832899</v>
      </c>
      <c r="F5" s="3">
        <v>28518130</v>
      </c>
      <c r="G5" s="3">
        <v>0.97902474364668435</v>
      </c>
      <c r="H5" s="3">
        <v>24554155</v>
      </c>
      <c r="I5" s="3">
        <v>21454091</v>
      </c>
      <c r="J5" s="3">
        <v>0.99554704339768574</v>
      </c>
      <c r="K5" s="3">
        <v>23430428</v>
      </c>
      <c r="L5" s="3">
        <v>1.0263821160323887</v>
      </c>
      <c r="M5" s="3">
        <v>25426243</v>
      </c>
      <c r="N5" s="3">
        <v>1.0273862091163586</v>
      </c>
      <c r="O5" s="3">
        <v>24302723</v>
      </c>
      <c r="P5" s="3">
        <v>1.1641118916504021</v>
      </c>
      <c r="Q5" s="3">
        <v>28661099</v>
      </c>
      <c r="R5" s="3">
        <v>1.0280883606876328</v>
      </c>
      <c r="S5" s="3">
        <v>31420958</v>
      </c>
      <c r="T5" s="3">
        <v>1.0219379420546704</v>
      </c>
      <c r="U5" s="3">
        <v>33798759</v>
      </c>
      <c r="V5" s="12">
        <f>'2021'!C5/'2020'!U5</f>
        <v>0.98728136734251104</v>
      </c>
    </row>
    <row r="6" spans="1:22" x14ac:dyDescent="0.25">
      <c r="A6" s="16"/>
      <c r="B6" s="5" t="s">
        <v>15</v>
      </c>
      <c r="C6" s="3">
        <v>8070</v>
      </c>
      <c r="D6" s="3">
        <v>8762</v>
      </c>
      <c r="E6" s="3">
        <v>18647</v>
      </c>
      <c r="F6" s="3">
        <v>19264</v>
      </c>
      <c r="G6" s="3">
        <v>1.170606531881804</v>
      </c>
      <c r="H6" s="3">
        <v>15172</v>
      </c>
      <c r="I6" s="3">
        <v>16304</v>
      </c>
      <c r="J6" s="3">
        <v>0.26356159319841049</v>
      </c>
      <c r="K6" s="3">
        <v>15382</v>
      </c>
      <c r="L6" s="3">
        <v>1.9396914446002804</v>
      </c>
      <c r="M6" s="3">
        <v>15126</v>
      </c>
      <c r="N6" s="3">
        <v>1.333875632682574</v>
      </c>
      <c r="O6" s="3">
        <v>9735</v>
      </c>
      <c r="P6" s="3">
        <v>1.5193115598319555</v>
      </c>
      <c r="Q6" s="3">
        <v>8549</v>
      </c>
      <c r="R6" s="3">
        <v>0.40228347159040229</v>
      </c>
      <c r="S6" s="3">
        <v>73190</v>
      </c>
      <c r="T6" s="3">
        <v>1.6427937915742794</v>
      </c>
      <c r="U6" s="3">
        <v>47066</v>
      </c>
      <c r="V6" s="12">
        <f>'2021'!C6/'2020'!U6</f>
        <v>0.5254536183232057</v>
      </c>
    </row>
    <row r="7" spans="1:22" x14ac:dyDescent="0.25">
      <c r="A7" s="16"/>
      <c r="B7" s="5" t="s">
        <v>16</v>
      </c>
      <c r="C7" s="3">
        <v>1345391</v>
      </c>
      <c r="D7" s="3">
        <v>1198143</v>
      </c>
      <c r="E7" s="3">
        <v>1009321</v>
      </c>
      <c r="F7" s="3">
        <v>1045448</v>
      </c>
      <c r="G7" s="3">
        <v>0.79074883796684914</v>
      </c>
      <c r="H7" s="3">
        <v>764880</v>
      </c>
      <c r="I7" s="3">
        <v>672442</v>
      </c>
      <c r="J7" s="3">
        <v>0.84831597281438453</v>
      </c>
      <c r="K7" s="3">
        <v>695296</v>
      </c>
      <c r="L7" s="3">
        <v>1.0695535555633375</v>
      </c>
      <c r="M7" s="3">
        <v>633685</v>
      </c>
      <c r="N7" s="3">
        <v>0.95264052076752093</v>
      </c>
      <c r="O7" s="3">
        <v>721349</v>
      </c>
      <c r="P7" s="3">
        <v>1.1422244852496579</v>
      </c>
      <c r="Q7" s="3">
        <v>877275</v>
      </c>
      <c r="R7" s="3">
        <v>1.3842982805139401</v>
      </c>
      <c r="S7" s="3">
        <v>1072494</v>
      </c>
      <c r="T7" s="3">
        <v>1.0027806961401136</v>
      </c>
      <c r="U7" s="3">
        <v>1332758</v>
      </c>
      <c r="V7" s="12">
        <f>'2021'!C7/'2020'!U7</f>
        <v>0.83392408824407727</v>
      </c>
    </row>
    <row r="8" spans="1:22" x14ac:dyDescent="0.25">
      <c r="A8" s="16"/>
      <c r="B8" s="5" t="s">
        <v>17</v>
      </c>
      <c r="C8" s="3">
        <v>342693</v>
      </c>
      <c r="D8" s="3">
        <v>322452</v>
      </c>
      <c r="E8" s="3">
        <v>285377</v>
      </c>
      <c r="F8" s="3">
        <v>230886</v>
      </c>
      <c r="G8" s="3">
        <v>0.85934718100890206</v>
      </c>
      <c r="H8" s="3">
        <v>190369</v>
      </c>
      <c r="I8" s="3">
        <v>190016</v>
      </c>
      <c r="J8" s="3">
        <v>0.98277368734196047</v>
      </c>
      <c r="K8" s="3">
        <v>180874</v>
      </c>
      <c r="L8" s="3">
        <v>1.0564158350281416</v>
      </c>
      <c r="M8" s="3">
        <v>177754</v>
      </c>
      <c r="N8" s="3">
        <v>1.2083292293090018</v>
      </c>
      <c r="O8" s="3">
        <v>226244</v>
      </c>
      <c r="P8" s="3">
        <v>1.1462262403201304</v>
      </c>
      <c r="Q8" s="3">
        <v>258514</v>
      </c>
      <c r="R8" s="3">
        <v>1.0022918653327084</v>
      </c>
      <c r="S8" s="3">
        <v>310697</v>
      </c>
      <c r="T8" s="3">
        <v>1.1081873419681099</v>
      </c>
      <c r="U8" s="3">
        <v>346787</v>
      </c>
      <c r="V8" s="12">
        <f>'2021'!C8/'2020'!U8</f>
        <v>0.97218177151969365</v>
      </c>
    </row>
    <row r="9" spans="1:22" x14ac:dyDescent="0.25">
      <c r="A9" s="16"/>
      <c r="B9" s="17" t="s">
        <v>21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9"/>
    </row>
    <row r="10" spans="1:22" x14ac:dyDescent="0.25">
      <c r="A10" s="16"/>
      <c r="B10" s="4"/>
      <c r="C10" s="3">
        <v>1192957</v>
      </c>
      <c r="D10" s="3">
        <v>1143798</v>
      </c>
      <c r="E10" s="3">
        <v>1054499</v>
      </c>
      <c r="F10" s="3">
        <v>1138866</v>
      </c>
      <c r="G10" s="3">
        <v>1.1050636853178191</v>
      </c>
      <c r="H10" s="3">
        <v>1272719</v>
      </c>
      <c r="I10" s="3">
        <v>1283467</v>
      </c>
      <c r="J10" s="3">
        <v>0.90937025869519295</v>
      </c>
      <c r="K10" s="3">
        <v>1100414</v>
      </c>
      <c r="L10" s="3">
        <v>1.0841941057886149</v>
      </c>
      <c r="M10" s="3">
        <v>1209772</v>
      </c>
      <c r="N10" s="3">
        <v>0.98441303164055405</v>
      </c>
      <c r="O10" s="3">
        <v>1181023</v>
      </c>
      <c r="P10" s="3">
        <v>1.1348082975280649</v>
      </c>
      <c r="Q10" s="3">
        <v>1146988</v>
      </c>
      <c r="R10" s="3">
        <v>0.81984669658970855</v>
      </c>
      <c r="S10" s="3">
        <v>1190556</v>
      </c>
      <c r="T10" s="3">
        <v>1.028810355911967</v>
      </c>
      <c r="U10" s="3">
        <v>1130670</v>
      </c>
      <c r="V10" s="12">
        <f>'2021'!C10/'2020'!U10</f>
        <v>1.0969628627274095</v>
      </c>
    </row>
    <row r="11" spans="1:22" x14ac:dyDescent="0.25">
      <c r="A11" s="20" t="s">
        <v>18</v>
      </c>
      <c r="B11" s="21"/>
      <c r="C11" s="9">
        <f t="shared" ref="C11:U11" si="0">SUM(C5:C8,C10)</f>
        <v>33088466</v>
      </c>
      <c r="D11" s="9">
        <f t="shared" si="0"/>
        <v>31729953</v>
      </c>
      <c r="E11" s="9">
        <f t="shared" si="0"/>
        <v>33200743</v>
      </c>
      <c r="F11" s="9">
        <f t="shared" si="0"/>
        <v>30952594</v>
      </c>
      <c r="G11" s="9"/>
      <c r="H11" s="9">
        <f>SUM(H5:H8,H10)</f>
        <v>26797295</v>
      </c>
      <c r="I11" s="9">
        <f t="shared" si="0"/>
        <v>23616320</v>
      </c>
      <c r="J11" s="9"/>
      <c r="K11" s="9">
        <f t="shared" si="0"/>
        <v>25422394</v>
      </c>
      <c r="L11" s="9"/>
      <c r="M11" s="9">
        <f t="shared" si="0"/>
        <v>27462580</v>
      </c>
      <c r="N11" s="9"/>
      <c r="O11" s="9">
        <v>26441074</v>
      </c>
      <c r="P11" s="9"/>
      <c r="Q11" s="9">
        <f t="shared" si="0"/>
        <v>30952425</v>
      </c>
      <c r="R11" s="9"/>
      <c r="S11" s="9">
        <f t="shared" si="0"/>
        <v>34067895</v>
      </c>
      <c r="T11" s="9"/>
      <c r="U11" s="9">
        <f t="shared" si="0"/>
        <v>36656040</v>
      </c>
    </row>
  </sheetData>
  <mergeCells count="5">
    <mergeCell ref="A2:U2"/>
    <mergeCell ref="A4:A10"/>
    <mergeCell ref="B4:U4"/>
    <mergeCell ref="B9:U9"/>
    <mergeCell ref="A11:B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zoomScale="70" zoomScaleNormal="70" workbookViewId="0">
      <selection activeCell="AG10" sqref="AG10"/>
    </sheetView>
  </sheetViews>
  <sheetFormatPr defaultRowHeight="15" x14ac:dyDescent="0.25"/>
  <cols>
    <col min="1" max="1" width="16.5703125" customWidth="1"/>
    <col min="2" max="2" width="13.7109375" customWidth="1"/>
    <col min="3" max="3" width="20.5703125" customWidth="1"/>
    <col min="4" max="4" width="20.5703125" hidden="1" customWidth="1"/>
    <col min="5" max="5" width="17.140625" customWidth="1"/>
    <col min="6" max="6" width="17.140625" hidden="1" customWidth="1"/>
    <col min="7" max="7" width="17.7109375" customWidth="1"/>
    <col min="8" max="8" width="17.7109375" hidden="1" customWidth="1"/>
    <col min="9" max="9" width="18.5703125" customWidth="1"/>
    <col min="10" max="11" width="18.5703125" hidden="1" customWidth="1"/>
    <col min="12" max="12" width="19.28515625" customWidth="1"/>
    <col min="13" max="13" width="19.28515625" hidden="1" customWidth="1"/>
    <col min="14" max="14" width="18.5703125" customWidth="1"/>
    <col min="15" max="16" width="18.5703125" hidden="1" customWidth="1"/>
    <col min="17" max="17" width="21.42578125" customWidth="1"/>
    <col min="18" max="19" width="21.42578125" hidden="1" customWidth="1"/>
    <col min="20" max="20" width="17.85546875" customWidth="1"/>
    <col min="21" max="22" width="17.85546875" hidden="1" customWidth="1"/>
    <col min="23" max="23" width="19.7109375" customWidth="1"/>
    <col min="24" max="25" width="19.7109375" hidden="1" customWidth="1"/>
    <col min="26" max="26" width="20.5703125" customWidth="1"/>
    <col min="27" max="28" width="20.5703125" hidden="1" customWidth="1"/>
    <col min="29" max="29" width="16.7109375" customWidth="1"/>
    <col min="30" max="31" width="16.7109375" hidden="1" customWidth="1"/>
    <col min="32" max="32" width="26.7109375" customWidth="1"/>
    <col min="33" max="33" width="9.140625" style="12"/>
  </cols>
  <sheetData>
    <row r="1" spans="1:3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3" x14ac:dyDescent="0.25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3" ht="28.5" x14ac:dyDescent="0.25">
      <c r="A3" s="6" t="s">
        <v>0</v>
      </c>
      <c r="B3" s="7" t="s">
        <v>1</v>
      </c>
      <c r="C3" s="8" t="s">
        <v>2</v>
      </c>
      <c r="D3" s="8"/>
      <c r="E3" s="8" t="s">
        <v>3</v>
      </c>
      <c r="F3" s="8"/>
      <c r="G3" s="8" t="s">
        <v>4</v>
      </c>
      <c r="H3" s="8"/>
      <c r="I3" s="8" t="s">
        <v>5</v>
      </c>
      <c r="J3" s="8"/>
      <c r="K3" s="8"/>
      <c r="L3" s="8" t="s">
        <v>6</v>
      </c>
      <c r="M3" s="8"/>
      <c r="N3" s="8" t="s">
        <v>7</v>
      </c>
      <c r="O3" s="8"/>
      <c r="P3" s="8"/>
      <c r="Q3" s="8" t="s">
        <v>8</v>
      </c>
      <c r="R3" s="8"/>
      <c r="S3" s="8"/>
      <c r="T3" s="8" t="s">
        <v>9</v>
      </c>
      <c r="U3" s="8"/>
      <c r="V3" s="8"/>
      <c r="W3" s="8" t="s">
        <v>10</v>
      </c>
      <c r="X3" s="8"/>
      <c r="Y3" s="8"/>
      <c r="Z3" s="8" t="s">
        <v>11</v>
      </c>
      <c r="AA3" s="8"/>
      <c r="AB3" s="8"/>
      <c r="AC3" s="8" t="s">
        <v>12</v>
      </c>
      <c r="AD3" s="8"/>
      <c r="AE3" s="8"/>
      <c r="AF3" s="8" t="s">
        <v>13</v>
      </c>
    </row>
    <row r="4" spans="1:33" x14ac:dyDescent="0.25">
      <c r="A4" s="15" t="s">
        <v>34</v>
      </c>
      <c r="B4" s="17" t="s">
        <v>20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9"/>
    </row>
    <row r="5" spans="1:33" x14ac:dyDescent="0.25">
      <c r="A5" s="16"/>
      <c r="B5" s="5" t="s">
        <v>14</v>
      </c>
      <c r="C5" s="3">
        <f>32224341+759845+384699</f>
        <v>33368885</v>
      </c>
      <c r="D5" s="3">
        <v>0.96216617871474408</v>
      </c>
      <c r="E5" s="3">
        <v>31671757</v>
      </c>
      <c r="F5" s="3">
        <v>1.0611251453102299</v>
      </c>
      <c r="G5" s="3">
        <v>32120575</v>
      </c>
      <c r="H5" s="3">
        <v>0.92492535327281422</v>
      </c>
      <c r="I5" s="3">
        <v>29358328</v>
      </c>
      <c r="J5" s="3"/>
      <c r="K5" s="3">
        <v>0.86100158039815378</v>
      </c>
      <c r="L5" s="3">
        <v>27658477</v>
      </c>
      <c r="M5" s="3">
        <v>0.87374584871684646</v>
      </c>
      <c r="N5" s="3">
        <v>24654619</v>
      </c>
      <c r="O5" s="3"/>
      <c r="P5" s="3">
        <v>1.0921193538332619</v>
      </c>
      <c r="Q5" s="3">
        <v>27379912</v>
      </c>
      <c r="R5" s="3"/>
      <c r="S5" s="3">
        <v>1.0851804755764598</v>
      </c>
      <c r="T5" s="3">
        <v>26675833</v>
      </c>
      <c r="U5" s="3"/>
      <c r="V5" s="3">
        <v>0.95581258308590855</v>
      </c>
      <c r="W5" s="3">
        <v>25329928</v>
      </c>
      <c r="X5" s="3"/>
      <c r="Y5" s="3">
        <v>1.1793369409674792</v>
      </c>
      <c r="Z5" s="3">
        <v>28774724</v>
      </c>
      <c r="AA5" s="3"/>
      <c r="AB5" s="3">
        <v>1.0962928532503238</v>
      </c>
      <c r="AC5" s="3">
        <v>30624467</v>
      </c>
      <c r="AD5" s="3"/>
      <c r="AE5" s="3">
        <v>1.0756756366244467</v>
      </c>
      <c r="AF5" s="3">
        <v>35208529</v>
      </c>
      <c r="AG5" s="12">
        <f>'2022'!D5/'2021'!AF5</f>
        <v>1.0006591868691819</v>
      </c>
    </row>
    <row r="6" spans="1:33" x14ac:dyDescent="0.25">
      <c r="A6" s="16"/>
      <c r="B6" s="5" t="s">
        <v>15</v>
      </c>
      <c r="C6" s="3">
        <f>24731</f>
        <v>24731</v>
      </c>
      <c r="D6" s="3">
        <v>1.0857496902106567</v>
      </c>
      <c r="E6" s="3">
        <v>26574</v>
      </c>
      <c r="F6" s="3">
        <v>2.1281670851403791</v>
      </c>
      <c r="G6" s="3">
        <v>26422</v>
      </c>
      <c r="H6" s="3">
        <v>1.0330884324556229</v>
      </c>
      <c r="I6" s="3">
        <v>21228</v>
      </c>
      <c r="J6" s="3"/>
      <c r="K6" s="3">
        <v>0.78758305647840532</v>
      </c>
      <c r="L6" s="3">
        <v>13803</v>
      </c>
      <c r="M6" s="3">
        <v>1.0746111257579751</v>
      </c>
      <c r="N6" s="3">
        <v>13143</v>
      </c>
      <c r="O6" s="3"/>
      <c r="P6" s="3">
        <v>0.94344946025515208</v>
      </c>
      <c r="Q6" s="3">
        <v>11321</v>
      </c>
      <c r="R6" s="3"/>
      <c r="S6" s="3">
        <v>0.98335717071902229</v>
      </c>
      <c r="T6" s="3">
        <v>13442</v>
      </c>
      <c r="U6" s="3"/>
      <c r="V6" s="3">
        <v>0.64359381197937326</v>
      </c>
      <c r="W6" s="3">
        <v>17933</v>
      </c>
      <c r="X6" s="3"/>
      <c r="Y6" s="3">
        <v>0.87817154596815616</v>
      </c>
      <c r="Z6" s="3">
        <v>11302</v>
      </c>
      <c r="AA6" s="3"/>
      <c r="AB6" s="3">
        <v>8.5612352321908993</v>
      </c>
      <c r="AC6" s="3">
        <v>8750</v>
      </c>
      <c r="AD6" s="3"/>
      <c r="AE6" s="3">
        <v>0.64306599262194286</v>
      </c>
      <c r="AF6" s="3">
        <v>11734</v>
      </c>
      <c r="AG6" s="12">
        <f>'2022'!D6/'2021'!AF6</f>
        <v>1.2057269473325378</v>
      </c>
    </row>
    <row r="7" spans="1:33" x14ac:dyDescent="0.25">
      <c r="A7" s="16"/>
      <c r="B7" s="5" t="s">
        <v>16</v>
      </c>
      <c r="C7" s="3">
        <f>589945+521474</f>
        <v>1111419</v>
      </c>
      <c r="D7" s="3">
        <v>0.89055374980210211</v>
      </c>
      <c r="E7" s="3">
        <v>1555628</v>
      </c>
      <c r="F7" s="3">
        <v>0.84240445422624843</v>
      </c>
      <c r="G7" s="3">
        <v>1242735</v>
      </c>
      <c r="H7" s="3">
        <v>1.0357933699982464</v>
      </c>
      <c r="I7" s="3">
        <v>1002368</v>
      </c>
      <c r="J7" s="3"/>
      <c r="K7" s="3">
        <v>0.73162892845937821</v>
      </c>
      <c r="L7" s="3">
        <v>741052</v>
      </c>
      <c r="M7" s="3">
        <v>0.87914705574730678</v>
      </c>
      <c r="N7" s="3">
        <v>659513</v>
      </c>
      <c r="O7" s="3"/>
      <c r="P7" s="3">
        <v>1.0339865743067804</v>
      </c>
      <c r="Q7" s="3">
        <v>717840</v>
      </c>
      <c r="R7" s="3"/>
      <c r="S7" s="3">
        <v>0.91138881857511045</v>
      </c>
      <c r="T7" s="3">
        <v>721771</v>
      </c>
      <c r="U7" s="3"/>
      <c r="V7" s="3">
        <v>1.1383400269850161</v>
      </c>
      <c r="W7" s="3">
        <v>907517</v>
      </c>
      <c r="X7" s="3"/>
      <c r="Y7" s="3">
        <v>1.2161588911885926</v>
      </c>
      <c r="Z7" s="3">
        <v>947601</v>
      </c>
      <c r="AA7" s="3"/>
      <c r="AB7" s="3">
        <v>1.2225288535521928</v>
      </c>
      <c r="AC7" s="3">
        <v>1149022</v>
      </c>
      <c r="AD7" s="3"/>
      <c r="AE7" s="3">
        <v>1.2426717538746137</v>
      </c>
      <c r="AF7" s="3">
        <v>1264622</v>
      </c>
      <c r="AG7" s="12">
        <f>'2022'!D7/'2021'!AF7</f>
        <v>1.0967980946085074</v>
      </c>
    </row>
    <row r="8" spans="1:33" x14ac:dyDescent="0.25">
      <c r="A8" s="16"/>
      <c r="B8" s="5" t="s">
        <v>17</v>
      </c>
      <c r="C8" s="3">
        <f>277057+59806+277</f>
        <v>337140</v>
      </c>
      <c r="D8" s="3">
        <v>0.94093547285763057</v>
      </c>
      <c r="E8" s="3">
        <v>351923</v>
      </c>
      <c r="F8" s="3">
        <v>0.88502164663267713</v>
      </c>
      <c r="G8" s="3">
        <v>285448</v>
      </c>
      <c r="H8" s="3">
        <v>0.80905609071508922</v>
      </c>
      <c r="I8" s="3">
        <v>281460</v>
      </c>
      <c r="J8" s="3"/>
      <c r="K8" s="3">
        <v>0.82451512867822219</v>
      </c>
      <c r="L8" s="3">
        <v>240898</v>
      </c>
      <c r="M8" s="3">
        <v>0.99814570649633083</v>
      </c>
      <c r="N8" s="3">
        <v>203390</v>
      </c>
      <c r="O8" s="3"/>
      <c r="P8" s="3">
        <v>0.95188826204109123</v>
      </c>
      <c r="Q8" s="3">
        <v>195675</v>
      </c>
      <c r="R8" s="3"/>
      <c r="S8" s="3">
        <v>0.9827504229463605</v>
      </c>
      <c r="T8" s="3">
        <v>207143</v>
      </c>
      <c r="U8" s="3"/>
      <c r="V8" s="3">
        <v>1.2727927360284439</v>
      </c>
      <c r="W8" s="3">
        <v>247419</v>
      </c>
      <c r="X8" s="3"/>
      <c r="Y8" s="3">
        <v>1.1426336168030975</v>
      </c>
      <c r="Z8" s="3">
        <v>280524</v>
      </c>
      <c r="AA8" s="3"/>
      <c r="AB8" s="3">
        <v>1.2018575396303488</v>
      </c>
      <c r="AC8" s="3">
        <v>317823</v>
      </c>
      <c r="AD8" s="3"/>
      <c r="AE8" s="3">
        <v>1.1161581862715122</v>
      </c>
      <c r="AF8" s="3">
        <v>343866</v>
      </c>
      <c r="AG8" s="12">
        <f>'2022'!D8/'2021'!AF8</f>
        <v>1.0376018565371394</v>
      </c>
    </row>
    <row r="9" spans="1:33" x14ac:dyDescent="0.25">
      <c r="A9" s="16"/>
      <c r="B9" s="17" t="s">
        <v>21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9"/>
    </row>
    <row r="10" spans="1:33" x14ac:dyDescent="0.25">
      <c r="A10" s="16"/>
      <c r="B10" s="4"/>
      <c r="C10" s="3">
        <f>1222167+9828+8308</f>
        <v>1240303</v>
      </c>
      <c r="D10" s="3">
        <v>0.95879231187712555</v>
      </c>
      <c r="E10" s="3">
        <v>1249164</v>
      </c>
      <c r="F10" s="3">
        <v>0.92192764806373151</v>
      </c>
      <c r="G10" s="3">
        <v>1175682</v>
      </c>
      <c r="H10" s="3">
        <v>1.0800067140888707</v>
      </c>
      <c r="I10" s="3">
        <v>1266692</v>
      </c>
      <c r="J10" s="3"/>
      <c r="K10" s="3">
        <v>1.1175318255176641</v>
      </c>
      <c r="L10" s="3">
        <v>1212140</v>
      </c>
      <c r="M10" s="3">
        <v>1.0084449120347854</v>
      </c>
      <c r="N10" s="3">
        <v>1240997</v>
      </c>
      <c r="O10" s="3"/>
      <c r="P10" s="3">
        <v>0.85737615380839549</v>
      </c>
      <c r="Q10" s="3">
        <v>1084892</v>
      </c>
      <c r="R10" s="3"/>
      <c r="S10" s="3">
        <v>1.0993789610092202</v>
      </c>
      <c r="T10" s="3">
        <v>1133653</v>
      </c>
      <c r="U10" s="3"/>
      <c r="V10" s="3">
        <v>0.97623601802653726</v>
      </c>
      <c r="W10" s="3">
        <v>1301543</v>
      </c>
      <c r="X10" s="3"/>
      <c r="Y10" s="3">
        <v>0.97118176360663599</v>
      </c>
      <c r="Z10" s="3">
        <v>1159074</v>
      </c>
      <c r="AA10" s="3"/>
      <c r="AB10" s="3">
        <v>1.037984704286357</v>
      </c>
      <c r="AC10" s="3">
        <v>1150696</v>
      </c>
      <c r="AD10" s="3"/>
      <c r="AE10" s="3">
        <v>0.94969913217017932</v>
      </c>
      <c r="AF10" s="3">
        <v>1196155</v>
      </c>
      <c r="AG10" s="12">
        <f>'2022'!D10/'2021'!AF10</f>
        <v>1.0874242886582424</v>
      </c>
    </row>
    <row r="11" spans="1:33" x14ac:dyDescent="0.25">
      <c r="A11" s="20" t="s">
        <v>18</v>
      </c>
      <c r="B11" s="21"/>
      <c r="C11" s="9">
        <f t="shared" ref="C11:AF11" si="0">SUM(C5:C8,C10)</f>
        <v>36082478</v>
      </c>
      <c r="D11" s="9"/>
      <c r="E11" s="9">
        <f t="shared" si="0"/>
        <v>34855046</v>
      </c>
      <c r="F11" s="9"/>
      <c r="G11" s="9">
        <f t="shared" si="0"/>
        <v>34850862</v>
      </c>
      <c r="H11" s="9"/>
      <c r="I11" s="9">
        <f t="shared" si="0"/>
        <v>31930076</v>
      </c>
      <c r="J11" s="9"/>
      <c r="K11" s="9"/>
      <c r="L11" s="9">
        <f>SUM(L5:L8,L10)</f>
        <v>29866370</v>
      </c>
      <c r="M11" s="9"/>
      <c r="N11" s="9">
        <f t="shared" si="0"/>
        <v>26771662</v>
      </c>
      <c r="O11" s="9"/>
      <c r="P11" s="9"/>
      <c r="Q11" s="9">
        <f t="shared" si="0"/>
        <v>29389640</v>
      </c>
      <c r="R11" s="9"/>
      <c r="S11" s="9"/>
      <c r="T11" s="9">
        <f t="shared" si="0"/>
        <v>28751842</v>
      </c>
      <c r="U11" s="9">
        <f t="shared" si="0"/>
        <v>0</v>
      </c>
      <c r="V11" s="9"/>
      <c r="W11" s="9">
        <f t="shared" si="0"/>
        <v>27804340</v>
      </c>
      <c r="X11" s="9"/>
      <c r="Y11" s="9"/>
      <c r="Z11" s="9">
        <f t="shared" si="0"/>
        <v>31173225</v>
      </c>
      <c r="AA11" s="9"/>
      <c r="AB11" s="9"/>
      <c r="AC11" s="9">
        <f t="shared" si="0"/>
        <v>33250758</v>
      </c>
      <c r="AD11" s="9"/>
      <c r="AE11" s="9"/>
      <c r="AF11" s="9">
        <f t="shared" si="0"/>
        <v>38024906</v>
      </c>
    </row>
  </sheetData>
  <mergeCells count="5">
    <mergeCell ref="A2:AF2"/>
    <mergeCell ref="A4:A10"/>
    <mergeCell ref="B4:AF4"/>
    <mergeCell ref="B9:AF9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Пискарева Елена Викторовна</cp:lastModifiedBy>
  <dcterms:created xsi:type="dcterms:W3CDTF">2013-11-13T16:10:49Z</dcterms:created>
  <dcterms:modified xsi:type="dcterms:W3CDTF">2024-04-23T11:14:20Z</dcterms:modified>
</cp:coreProperties>
</file>